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 name="Assets &amp; Liabilities" sheetId="2" r:id="rId2"/>
  </sheets>
  <definedNames>
    <definedName name="_xlnm.Print_Area" localSheetId="1">'Assets &amp; Liabilities'!$A$1:$G$83</definedName>
    <definedName name="_xlnm.Print_Area" localSheetId="0">'Part-I &amp; II'!$A$2:$G$42</definedName>
  </definedNames>
  <calcPr fullCalcOnLoad="1"/>
</workbook>
</file>

<file path=xl/sharedStrings.xml><?xml version="1.0" encoding="utf-8"?>
<sst xmlns="http://schemas.openxmlformats.org/spreadsheetml/2006/main" count="205" uniqueCount="141">
  <si>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</si>
  <si>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</si>
  <si>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</si>
  <si>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</si>
  <si>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</si>
  <si>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</si>
  <si>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</si>
  <si>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</si>
  <si>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</si>
  <si>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</si>
  <si>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</si>
  <si>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</si>
  <si>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Reserve excluding Revaluation Reserves as per balance sheet of previous accounting year</t>
  </si>
  <si>
    <t>Profit / (Loss) from ordinary activities after finance costs but before exceptional items (5 +/- 6)</t>
  </si>
  <si>
    <t>Net Profit / (Loss) for the period (11 +/- 12)</t>
  </si>
  <si>
    <t xml:space="preserve">Share of profit / (loss) of associates* </t>
  </si>
  <si>
    <t>Minority Interest *</t>
  </si>
  <si>
    <t>Profit / (Loss) from ordinary activities before finance costs and exceptional items (3 +/- 4)</t>
  </si>
  <si>
    <t>Public Shareholding</t>
  </si>
  <si>
    <t>Promotors and promotor group Shareholding**</t>
  </si>
  <si>
    <t>a) Pledged / Encumbered</t>
  </si>
  <si>
    <t xml:space="preserve">b) Non Encumbered </t>
  </si>
  <si>
    <t>A</t>
  </si>
  <si>
    <t>PARTICULARS OF SHARE HOLDING</t>
  </si>
  <si>
    <t>B</t>
  </si>
  <si>
    <t>EQUITY AND LIABILITIES</t>
  </si>
  <si>
    <t xml:space="preserve"> Share Holders' funds</t>
  </si>
  <si>
    <t xml:space="preserve">      (a) Share Capital</t>
  </si>
  <si>
    <t xml:space="preserve">      (b) Reserves and surplus</t>
  </si>
  <si>
    <t xml:space="preserve">      (c) Money received against share warrants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</si>
  <si>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</si>
  <si>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</si>
  <si>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</si>
  <si>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</si>
  <si>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</si>
  <si>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</si>
  <si>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 xml:space="preserve">      (c) Other long-term liabilities</t>
  </si>
  <si>
    <t xml:space="preserve">      (d) Long-term provisions</t>
  </si>
  <si>
    <t xml:space="preserve"> Current liabilities</t>
  </si>
  <si>
    <t xml:space="preserve">      (a) Short-term borrowings</t>
  </si>
  <si>
    <t xml:space="preserve">      (b) Trade payables</t>
  </si>
  <si>
    <t xml:space="preserve">      (c) Other current liabilities</t>
  </si>
  <si>
    <t xml:space="preserve">      (d) Short-term provisions</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</si>
  <si>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</si>
  <si>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</si>
  <si>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</si>
  <si>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</si>
  <si>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</si>
  <si>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</si>
  <si>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</si>
  <si>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</si>
  <si>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 xml:space="preserve"> Current assets</t>
  </si>
  <si>
    <t xml:space="preserve">      (a) Current investments</t>
  </si>
  <si>
    <t xml:space="preserve">      (b) Inventories</t>
  </si>
  <si>
    <t xml:space="preserve">      (c) Trade receivables</t>
  </si>
  <si>
    <t xml:space="preserve">      (d) Cash and cash equivalents</t>
  </si>
  <si>
    <t xml:space="preserve">      (e) Short-term loans and advances</t>
  </si>
  <si>
    <t xml:space="preserve">      (f)  Other current assets</t>
  </si>
  <si>
    <t>NOTES :-</t>
  </si>
  <si>
    <t>Expenses</t>
  </si>
  <si>
    <r>
      <t>Income from operations</t>
    </r>
  </si>
  <si>
    <t>Net Profit / (Loss) from ordinary activities after tax                                           (9 +/- 10)</t>
  </si>
  <si>
    <t>Profit / (Loss) from ordinary activities before tax                       (7 +/- 8)</t>
  </si>
  <si>
    <t>Rs.in Lakhs</t>
  </si>
  <si>
    <r>
      <t xml:space="preserve">                                                                                                                                             (</t>
    </r>
    <r>
      <rPr>
        <b/>
        <sz val="10"/>
        <color indexed="8"/>
        <rFont val="Arial"/>
        <family val="2"/>
      </rPr>
      <t>Rs. in Lakhs)</t>
    </r>
  </si>
  <si>
    <t>Particulars</t>
  </si>
  <si>
    <t>(f)   Other expenses                                                                       (Any item exceeding 10% of the total expenses relating to continuing operations to be shown separately)</t>
  </si>
  <si>
    <t>(a)   Net sales / Income from operations                                               ( Net of excise duty )</t>
  </si>
  <si>
    <t>NIL</t>
  </si>
  <si>
    <t>SEGMENT WISE REPORTING AS APPLICABLE HAS BEEN SHOWN BELOW:-</t>
  </si>
  <si>
    <t>Segment Revenue</t>
  </si>
  <si>
    <t xml:space="preserve">- Pesticides Manufacturing </t>
  </si>
  <si>
    <t>- Real Estate</t>
  </si>
  <si>
    <t xml:space="preserve">--     </t>
  </si>
  <si>
    <t xml:space="preserve">- Real Estate </t>
  </si>
  <si>
    <t>Capital Employed</t>
  </si>
  <si>
    <t>Quarter Ended</t>
  </si>
  <si>
    <t>Year Ended</t>
  </si>
  <si>
    <t xml:space="preserve">Net Profit / (Loss) after taxes, minority interest and share of profit / (loss) of associates (13 +/- 14 +/- 15) </t>
  </si>
  <si>
    <t>(c)  Changes in inventories of finished goods,                                      work-in-progress and stock-in-trade</t>
  </si>
  <si>
    <t xml:space="preserve"> PLACE : Hyderabad</t>
  </si>
  <si>
    <t>INVESTOR COMPLAINTS</t>
  </si>
  <si>
    <t>Pending at the beginning of the quarter</t>
  </si>
  <si>
    <t>Received during the quarter</t>
  </si>
  <si>
    <t>Disposed of during the quarter</t>
  </si>
  <si>
    <t>Remaining unresolved at the end of the quarter</t>
  </si>
  <si>
    <t>Total</t>
  </si>
  <si>
    <t>31-03-2013 Audited</t>
  </si>
  <si>
    <t>19.i</t>
  </si>
  <si>
    <t>19.ii</t>
  </si>
  <si>
    <t>The figures of  the previous quarter / year are regrouped / rearranged wherever necessary.</t>
  </si>
  <si>
    <t>As at                                    31-03-2013   Audited</t>
  </si>
  <si>
    <t>Sub-total - Current assets</t>
  </si>
  <si>
    <t>TOTAL - ASSETS</t>
  </si>
  <si>
    <t>Sub - total - Non-curent assets</t>
  </si>
  <si>
    <t>TOTAL - EQUITY AND LIABILITIES</t>
  </si>
  <si>
    <t>Sub-total - Current liabilities</t>
  </si>
  <si>
    <t>Sub-total - Non-current liabilities</t>
  </si>
  <si>
    <t>Sub-total-Shareholders' funds</t>
  </si>
  <si>
    <t>For and on behalf of the Board</t>
  </si>
  <si>
    <t>(Y.NAYUDAMMA)</t>
  </si>
  <si>
    <t>MANAGING DIRECTOR</t>
  </si>
  <si>
    <t>Segment Results (Profit before Tax and Interest)</t>
  </si>
  <si>
    <t>Segment Results (Profit after Tax and Interest)</t>
  </si>
  <si>
    <t>Paid-up equity share capital                                                                  (Face Value of Rs.10/- each)</t>
  </si>
  <si>
    <t>(43.09)</t>
  </si>
  <si>
    <t>(76.12)</t>
  </si>
  <si>
    <t>Earnings per share (after extraordinary items)                            (of Rs.10/- each) (not annualised) Basic &amp; Diluted Rs.</t>
  </si>
  <si>
    <t xml:space="preserve">PART  I                                                                                                                            </t>
  </si>
  <si>
    <t>PART  II</t>
  </si>
  <si>
    <t xml:space="preserve">    -  Number of shares</t>
  </si>
  <si>
    <t xml:space="preserve">    -  Percentage of shareholding</t>
  </si>
  <si>
    <t xml:space="preserve">    -  Number of Shares</t>
  </si>
  <si>
    <t xml:space="preserve">    -  Percentage of shares (as a % of the total  </t>
  </si>
  <si>
    <t xml:space="preserve">        shareholding of Promotors and promotor group)</t>
  </si>
  <si>
    <t xml:space="preserve">     -  Percentage of shares (as a % of the total share </t>
  </si>
  <si>
    <t>Earnings per share (before extraordinary items)                                   (of Rs.10/- each) (not annualised) Basic &amp; Diluted Rs.</t>
  </si>
  <si>
    <t xml:space="preserve">                                                        PHYTO CHEM (INDIA) LIMITED</t>
  </si>
  <si>
    <t xml:space="preserve">                                                                                 REGD.OFFICE :SURVEY NO.628, TEMPLE STREET, BONTHAPALLY - 502 313,</t>
  </si>
  <si>
    <t xml:space="preserve">                                                                                 JINNARAM MANDAL, MEDAK DISTRICT, ANDHRA PRADESH</t>
  </si>
  <si>
    <t xml:space="preserve">                                                                                 YOUSUFGUDA CHECK POST, HYDERABAD - 500 045, A.P.</t>
  </si>
  <si>
    <t>Statement of Audited Financial Results for the Quarter and Year Ended 31-03-2014</t>
  </si>
  <si>
    <t>Quarter Ended                       31-03-2014</t>
  </si>
  <si>
    <t>The above Audited Financial Results reviewed in the Audit Committee were approved and taken on record by the Board of Directors at their Meeting held on 26th May, 2014.</t>
  </si>
  <si>
    <t>Statement of Assets and Liabilities as at 31-03-2014</t>
  </si>
  <si>
    <t>As at                                    31-03-2014   Audited</t>
  </si>
  <si>
    <t>31-03-2014 Audited</t>
  </si>
  <si>
    <t>31-12-2013 Unaudited</t>
  </si>
  <si>
    <t xml:space="preserve"> DATE   : 26-05-2014</t>
  </si>
  <si>
    <t>(57.45)</t>
  </si>
  <si>
    <t xml:space="preserve">          Capital of the Company)</t>
  </si>
  <si>
    <t xml:space="preserve">         Capital of the Company)</t>
  </si>
  <si>
    <t>(103.75)</t>
  </si>
  <si>
    <t>Extraordinary items (net of tax expense Rs.     Lakhs)</t>
  </si>
  <si>
    <t>(8.19)</t>
  </si>
  <si>
    <t>(39.64)</t>
  </si>
  <si>
    <t xml:space="preserve">                                                                                 CORPORATE OFFICE : 8-3-229/23, FIRST FLOOR, THAHER VILLE,</t>
  </si>
  <si>
    <t>Segment Results (Profit before Tax)</t>
  </si>
  <si>
    <t>Figures of  the last quarter ended 31-03-2014 are the balancing figures between audited figures in respect of the full financial year and the published year to date figures upto the third quarter (31-12-2013) of the financial year, 2013-14.</t>
  </si>
  <si>
    <t>As at 31st March, 2014 the Company has  deployed Rs.100.07 Lacs in Real Estate activity and the rest of amount is deployed in Pesticides only. There are no transactions of Real Estate activity during the financial year 2013-14.</t>
  </si>
  <si>
    <t>The Dividend of  Re.1.00 per equity share of Rs.10.00 each for the Financial Year 2013-14 is approved by the Board of Directors      at their Meeting held on 26th May, 2014 subject to the approval of the shareholders in the ensuing Annual General Meeting.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</si>
</sst>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s>
  <fonts count="56">
    <font>
      <sz val="10"/>
      <name val="Times New Roman"/>
      <family val="1"/>
    </font>
    <font>
      <sz val="11"/>
      <color indexed="8"/>
      <name val="Calibri"/>
      <family val="2"/>
    </font>
    <font>
      <sz val="10"/>
      <color indexed="8"/>
      <name val="Arial"/>
      <family val="1"/>
    </font>
    <font>
      <b/>
      <sz val="10"/>
      <color indexed="8"/>
      <name val="Arial"/>
      <family val="2"/>
    </font>
    <font>
      <sz val="10"/>
      <name val="Arial"/>
      <family val="2"/>
    </font>
    <font>
      <sz val="8"/>
      <name val="Times New Roman"/>
      <family val="1"/>
    </font>
    <font>
      <b/>
      <sz val="11"/>
      <name val="Arial"/>
      <family val="2"/>
    </font>
    <font>
      <b/>
      <sz val="12"/>
      <name val="Arial"/>
      <family val="2"/>
    </font>
    <font>
      <b/>
      <sz val="11"/>
      <color indexed="8"/>
      <name val="Arial"/>
      <family val="2"/>
    </font>
    <font>
      <sz val="11"/>
      <name val="Arial"/>
      <family val="2"/>
    </font>
    <font>
      <b/>
      <sz val="12"/>
      <color indexed="8"/>
      <name val="Arial"/>
      <family val="2"/>
    </font>
    <font>
      <sz val="9"/>
      <name val="Verdana"/>
      <family val="2"/>
    </font>
    <font>
      <b/>
      <sz val="10"/>
      <name val="Verdana"/>
      <family val="2"/>
    </font>
    <font>
      <b/>
      <u val="single"/>
      <sz val="11"/>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0"/>
      <name val="Arial"/>
      <family val="2"/>
    </font>
    <font>
      <b/>
      <sz val="14"/>
      <name val="Arial"/>
      <family val="2"/>
    </font>
    <font>
      <b/>
      <sz val="10.5"/>
      <color indexed="8"/>
      <name val="Arial"/>
      <family val="1"/>
    </font>
    <font>
      <b/>
      <sz val="10"/>
      <name val="Times New Roman"/>
      <family val="1"/>
    </font>
    <font>
      <b/>
      <sz val="9.5"/>
      <name val="Arial"/>
      <family val="2"/>
    </font>
    <font>
      <b/>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4">
    <xf numFmtId="0" fontId="0" fillId="0" borderId="0" xfId="0" applyAlignment="1">
      <alignment vertical="top" wrapText="1"/>
    </xf>
    <xf numFmtId="0" fontId="4" fillId="0" borderId="0" xfId="58" applyFont="1" applyBorder="1">
      <alignment/>
      <protection/>
    </xf>
    <xf numFmtId="0" fontId="4" fillId="0" borderId="0" xfId="58" applyFont="1">
      <alignment/>
      <protection/>
    </xf>
    <xf numFmtId="0" fontId="8" fillId="0" borderId="10" xfId="0" applyFont="1" applyFill="1" applyBorder="1" applyAlignment="1">
      <alignment horizontal="center" vertical="center" wrapText="1"/>
    </xf>
    <xf numFmtId="0" fontId="11" fillId="0" borderId="0" xfId="0" applyFont="1" applyBorder="1" applyAlignment="1">
      <alignment/>
    </xf>
    <xf numFmtId="0" fontId="12" fillId="0" borderId="0" xfId="0" applyFont="1" applyBorder="1" applyAlignment="1" quotePrefix="1">
      <alignment horizontal="center" vertical="top" wrapText="1"/>
    </xf>
    <xf numFmtId="0" fontId="0" fillId="0" borderId="0" xfId="0" applyBorder="1" applyAlignment="1">
      <alignment/>
    </xf>
    <xf numFmtId="0" fontId="6" fillId="0" borderId="11" xfId="0" applyFont="1" applyFill="1" applyBorder="1" applyAlignment="1">
      <alignment horizontal="center" vertical="top" wrapText="1"/>
    </xf>
    <xf numFmtId="0" fontId="6" fillId="0" borderId="10" xfId="0" applyFont="1" applyFill="1" applyBorder="1" applyAlignment="1">
      <alignment vertical="center" wrapText="1"/>
    </xf>
    <xf numFmtId="0" fontId="9" fillId="0" borderId="10" xfId="0" applyFont="1" applyFill="1" applyBorder="1" applyAlignment="1">
      <alignment vertical="top" wrapText="1"/>
    </xf>
    <xf numFmtId="0" fontId="9" fillId="0" borderId="10" xfId="0" applyFont="1" applyFill="1" applyBorder="1" applyAlignment="1">
      <alignment vertical="center" wrapText="1"/>
    </xf>
    <xf numFmtId="0" fontId="8" fillId="0" borderId="11"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Border="1" applyAlignment="1">
      <alignment vertical="top" wrapText="1"/>
    </xf>
    <xf numFmtId="0" fontId="14" fillId="0" borderId="0" xfId="0" applyFont="1" applyFill="1" applyBorder="1" applyAlignment="1">
      <alignment vertical="center" wrapText="1"/>
    </xf>
    <xf numFmtId="0" fontId="11" fillId="0" borderId="0" xfId="0" applyFont="1" applyBorder="1" applyAlignment="1">
      <alignment horizontal="center" vertical="top" wrapText="1"/>
    </xf>
    <xf numFmtId="0" fontId="7" fillId="0" borderId="10" xfId="58" applyFont="1" applyBorder="1" applyAlignment="1">
      <alignment horizontal="center" vertical="center" wrapText="1"/>
      <protection/>
    </xf>
    <xf numFmtId="0" fontId="6" fillId="0" borderId="10" xfId="58" applyFont="1" applyBorder="1" applyAlignment="1">
      <alignment horizontal="center"/>
      <protection/>
    </xf>
    <xf numFmtId="0" fontId="6" fillId="0" borderId="10" xfId="58" applyFont="1" applyBorder="1">
      <alignment/>
      <protection/>
    </xf>
    <xf numFmtId="0" fontId="9" fillId="0" borderId="10" xfId="58" applyFont="1" applyBorder="1">
      <alignment/>
      <protection/>
    </xf>
    <xf numFmtId="0" fontId="0" fillId="33" borderId="11" xfId="0" applyFill="1" applyBorder="1" applyAlignment="1">
      <alignment horizontal="left" vertical="top" wrapText="1"/>
    </xf>
    <xf numFmtId="0" fontId="8" fillId="0" borderId="10" xfId="0" applyFont="1" applyFill="1" applyBorder="1" applyAlignment="1">
      <alignment horizontal="left" vertical="top" wrapText="1"/>
    </xf>
    <xf numFmtId="0" fontId="9" fillId="0" borderId="0" xfId="0" applyFont="1" applyBorder="1" applyAlignment="1" quotePrefix="1">
      <alignment horizontal="left" vertical="top" wrapText="1"/>
    </xf>
    <xf numFmtId="0" fontId="9" fillId="0" borderId="10" xfId="0" applyFont="1" applyFill="1" applyBorder="1" applyAlignment="1">
      <alignment horizontal="right" vertical="center" wrapText="1" indent="1"/>
    </xf>
    <xf numFmtId="0" fontId="9" fillId="0" borderId="10" xfId="0" applyFont="1" applyFill="1" applyBorder="1" applyAlignment="1" quotePrefix="1">
      <alignment horizontal="right" vertical="center" wrapText="1" indent="1"/>
    </xf>
    <xf numFmtId="0" fontId="9" fillId="0" borderId="10" xfId="58" applyFont="1" applyBorder="1" applyAlignment="1">
      <alignment horizontal="right" vertical="center" wrapText="1" indent="1"/>
      <protection/>
    </xf>
    <xf numFmtId="0" fontId="6" fillId="0" borderId="10" xfId="58" applyFont="1" applyBorder="1" applyAlignment="1">
      <alignment horizontal="right" vertical="center" wrapText="1" indent="1"/>
      <protection/>
    </xf>
    <xf numFmtId="2" fontId="6" fillId="0" borderId="10" xfId="58" applyNumberFormat="1" applyFont="1" applyBorder="1" applyAlignment="1">
      <alignment horizontal="right" vertical="center" wrapText="1" indent="1"/>
      <protection/>
    </xf>
    <xf numFmtId="0" fontId="6" fillId="0" borderId="12" xfId="58" applyFont="1" applyBorder="1" applyAlignment="1">
      <alignment horizontal="right" vertical="center" wrapText="1" indent="1"/>
      <protection/>
    </xf>
    <xf numFmtId="2" fontId="6" fillId="0" borderId="10" xfId="0" applyNumberFormat="1" applyFont="1" applyBorder="1" applyAlignment="1" quotePrefix="1">
      <alignment horizontal="right" vertical="center" wrapText="1" indent="1"/>
    </xf>
    <xf numFmtId="2" fontId="6" fillId="0" borderId="12" xfId="0" applyNumberFormat="1" applyFont="1" applyBorder="1" applyAlignment="1" quotePrefix="1">
      <alignment horizontal="right" vertical="center" wrapText="1" indent="1"/>
    </xf>
    <xf numFmtId="0" fontId="8" fillId="0" borderId="12" xfId="0" applyFont="1" applyFill="1" applyBorder="1" applyAlignment="1">
      <alignment horizontal="center" vertical="center" wrapText="1"/>
    </xf>
    <xf numFmtId="0" fontId="6" fillId="0" borderId="0" xfId="0" applyFont="1" applyBorder="1" applyAlignment="1" quotePrefix="1">
      <alignment vertical="top" wrapText="1"/>
    </xf>
    <xf numFmtId="0" fontId="6" fillId="0" borderId="0" xfId="0" applyFont="1" applyBorder="1" applyAlignment="1">
      <alignment vertical="top" wrapText="1"/>
    </xf>
    <xf numFmtId="0" fontId="6" fillId="0" borderId="10" xfId="0" applyFont="1" applyFill="1" applyBorder="1" applyAlignment="1">
      <alignment vertical="top" wrapText="1"/>
    </xf>
    <xf numFmtId="0" fontId="6" fillId="0" borderId="12" xfId="0" applyFont="1" applyBorder="1" applyAlignment="1">
      <alignment vertical="top" wrapText="1"/>
    </xf>
    <xf numFmtId="2" fontId="6" fillId="0" borderId="10" xfId="0" applyNumberFormat="1" applyFont="1" applyFill="1" applyBorder="1" applyAlignment="1">
      <alignment horizontal="right" vertical="center" wrapText="1" indent="1"/>
    </xf>
    <xf numFmtId="0" fontId="6" fillId="0" borderId="10" xfId="0" applyFont="1" applyFill="1" applyBorder="1" applyAlignment="1">
      <alignment horizontal="right" vertical="center" wrapText="1" indent="1"/>
    </xf>
    <xf numFmtId="2" fontId="6" fillId="0" borderId="12" xfId="0" applyNumberFormat="1" applyFont="1" applyFill="1" applyBorder="1" applyAlignment="1">
      <alignment horizontal="right" vertical="center" wrapText="1" indent="1"/>
    </xf>
    <xf numFmtId="0" fontId="6" fillId="0" borderId="12" xfId="0" applyFont="1" applyFill="1" applyBorder="1" applyAlignment="1">
      <alignment horizontal="right" vertical="center" wrapText="1" indent="1"/>
    </xf>
    <xf numFmtId="0" fontId="6" fillId="0" borderId="11" xfId="0" applyFont="1" applyBorder="1" applyAlignment="1">
      <alignment horizontal="right" vertical="center" wrapText="1" indent="1"/>
    </xf>
    <xf numFmtId="0" fontId="6" fillId="0" borderId="11" xfId="0" applyFont="1" applyFill="1" applyBorder="1" applyAlignment="1">
      <alignment horizontal="right" vertical="center" wrapText="1" indent="1"/>
    </xf>
    <xf numFmtId="2" fontId="6" fillId="0" borderId="11" xfId="0" applyNumberFormat="1" applyFont="1" applyFill="1" applyBorder="1" applyAlignment="1">
      <alignment horizontal="right" vertical="center" wrapText="1" indent="1"/>
    </xf>
    <xf numFmtId="2" fontId="6" fillId="0" borderId="10" xfId="0" applyNumberFormat="1" applyFont="1" applyBorder="1" applyAlignment="1">
      <alignment horizontal="right" vertical="center" wrapText="1" indent="1"/>
    </xf>
    <xf numFmtId="2" fontId="6" fillId="0" borderId="10" xfId="0" applyNumberFormat="1" applyFont="1" applyFill="1" applyBorder="1" applyAlignment="1" quotePrefix="1">
      <alignment horizontal="right" vertical="center" wrapText="1" indent="1"/>
    </xf>
    <xf numFmtId="0" fontId="6" fillId="0" borderId="10" xfId="0" applyFont="1" applyFill="1" applyBorder="1" applyAlignment="1" quotePrefix="1">
      <alignment horizontal="right" vertical="center" wrapText="1" indent="1"/>
    </xf>
    <xf numFmtId="0" fontId="6" fillId="0" borderId="10" xfId="0" applyFont="1" applyBorder="1" applyAlignment="1">
      <alignment horizontal="right" vertical="center" wrapText="1" indent="1"/>
    </xf>
    <xf numFmtId="0" fontId="8" fillId="0" borderId="11" xfId="0" applyFont="1" applyFill="1" applyBorder="1" applyAlignment="1">
      <alignment horizontal="right" vertical="center" wrapText="1" indent="1"/>
    </xf>
    <xf numFmtId="0" fontId="8" fillId="0" borderId="10" xfId="0" applyFont="1" applyFill="1" applyBorder="1" applyAlignment="1">
      <alignment horizontal="right" vertical="center" wrapText="1" indent="1"/>
    </xf>
    <xf numFmtId="0" fontId="6" fillId="0" borderId="10" xfId="58" applyFont="1" applyBorder="1" applyAlignment="1">
      <alignment horizontal="right" vertical="center" indent="1"/>
      <protection/>
    </xf>
    <xf numFmtId="2" fontId="6" fillId="0" borderId="10" xfId="58" applyNumberFormat="1" applyFont="1" applyBorder="1" applyAlignment="1">
      <alignment horizontal="right" vertical="center" indent="1"/>
      <protection/>
    </xf>
    <xf numFmtId="0" fontId="6" fillId="0" borderId="10" xfId="0" applyFont="1" applyBorder="1" applyAlignment="1" quotePrefix="1">
      <alignment horizontal="right" vertical="center" indent="1"/>
    </xf>
    <xf numFmtId="2" fontId="6" fillId="0" borderId="0" xfId="0" applyNumberFormat="1" applyFont="1" applyBorder="1" applyAlignment="1" quotePrefix="1">
      <alignment horizontal="right" vertical="center" wrapText="1" indent="1"/>
    </xf>
    <xf numFmtId="0" fontId="6" fillId="0" borderId="10" xfId="0" applyFont="1" applyBorder="1" applyAlignment="1">
      <alignment vertical="top" wrapText="1"/>
    </xf>
    <xf numFmtId="0" fontId="6" fillId="0" borderId="10" xfId="0" applyFont="1" applyBorder="1" applyAlignment="1">
      <alignment vertical="center" wrapText="1"/>
    </xf>
    <xf numFmtId="0" fontId="6" fillId="0" borderId="11" xfId="0" applyFont="1" applyFill="1" applyBorder="1" applyAlignment="1">
      <alignment vertical="center" wrapText="1"/>
    </xf>
    <xf numFmtId="0" fontId="6" fillId="0" borderId="10" xfId="0" applyFont="1" applyFill="1" applyBorder="1" applyAlignment="1" quotePrefix="1">
      <alignment horizontal="left" vertical="center" wrapText="1"/>
    </xf>
    <xf numFmtId="0" fontId="19" fillId="33"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0" borderId="10" xfId="0" applyFont="1" applyBorder="1" applyAlignment="1" quotePrefix="1">
      <alignment vertical="center"/>
    </xf>
    <xf numFmtId="0" fontId="6" fillId="0" borderId="12" xfId="0" applyFont="1" applyBorder="1" applyAlignment="1" quotePrefix="1">
      <alignment vertical="center"/>
    </xf>
    <xf numFmtId="0" fontId="6" fillId="0" borderId="10" xfId="0" applyFont="1" applyBorder="1" applyAlignment="1">
      <alignment vertical="center"/>
    </xf>
    <xf numFmtId="0" fontId="6" fillId="0" borderId="10" xfId="0" applyFont="1" applyBorder="1" applyAlignment="1">
      <alignment horizontal="center" vertical="top" wrapText="1"/>
    </xf>
    <xf numFmtId="0" fontId="6" fillId="0" borderId="10"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2" fillId="0" borderId="10" xfId="58" applyFont="1" applyBorder="1" applyAlignment="1">
      <alignment horizontal="right" vertical="center" wrapText="1" indent="1"/>
      <protection/>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33" borderId="15" xfId="0" applyFont="1" applyFill="1" applyBorder="1" applyAlignment="1">
      <alignment horizontal="left" vertical="top" wrapText="1" indent="1"/>
    </xf>
    <xf numFmtId="0" fontId="8" fillId="33" borderId="16" xfId="0" applyFont="1" applyFill="1" applyBorder="1" applyAlignment="1">
      <alignment horizontal="left" vertical="top" wrapText="1" indent="1"/>
    </xf>
    <xf numFmtId="0" fontId="8" fillId="33" borderId="17" xfId="0" applyFont="1" applyFill="1" applyBorder="1" applyAlignment="1">
      <alignment horizontal="left" vertical="top" wrapText="1" indent="1"/>
    </xf>
    <xf numFmtId="0" fontId="6" fillId="0" borderId="11" xfId="0" applyFont="1" applyBorder="1" applyAlignment="1">
      <alignment horizontal="center" vertical="center" wrapText="1"/>
    </xf>
    <xf numFmtId="2" fontId="4" fillId="0" borderId="0" xfId="58" applyNumberFormat="1" applyFont="1">
      <alignment/>
      <protection/>
    </xf>
    <xf numFmtId="2" fontId="6" fillId="0" borderId="12" xfId="58" applyNumberFormat="1" applyFont="1" applyBorder="1" applyAlignment="1">
      <alignment horizontal="right" vertical="center" wrapText="1" indent="1"/>
      <protection/>
    </xf>
    <xf numFmtId="2" fontId="6" fillId="0" borderId="10" xfId="0" applyNumberFormat="1" applyFont="1" applyBorder="1" applyAlignment="1" quotePrefix="1">
      <alignment horizontal="right" vertical="center" indent="1"/>
    </xf>
    <xf numFmtId="0" fontId="4" fillId="0" borderId="0" xfId="0" applyFont="1" applyAlignment="1">
      <alignment vertical="top" wrapText="1"/>
    </xf>
    <xf numFmtId="0" fontId="4" fillId="0" borderId="0" xfId="0" applyFont="1" applyAlignment="1">
      <alignment horizontal="right" vertical="center" wrapText="1"/>
    </xf>
    <xf numFmtId="2" fontId="6" fillId="0" borderId="0" xfId="0" applyNumberFormat="1" applyFont="1" applyAlignment="1">
      <alignment horizontal="right" vertical="center" wrapText="1"/>
    </xf>
    <xf numFmtId="2" fontId="6" fillId="0" borderId="0" xfId="0" applyNumberFormat="1" applyFont="1" applyAlignment="1" quotePrefix="1">
      <alignment horizontal="right" vertical="center" wrapText="1"/>
    </xf>
    <xf numFmtId="0" fontId="8" fillId="33" borderId="10" xfId="0" applyFont="1" applyFill="1" applyBorder="1" applyAlignment="1">
      <alignment horizontal="left" vertical="top" wrapText="1" indent="1"/>
    </xf>
    <xf numFmtId="0" fontId="6" fillId="0" borderId="10" xfId="0" applyFont="1" applyBorder="1" applyAlignment="1">
      <alignment horizontal="center" vertical="center" wrapText="1"/>
    </xf>
    <xf numFmtId="0" fontId="6" fillId="0" borderId="12" xfId="0" applyFont="1" applyFill="1" applyBorder="1" applyAlignment="1">
      <alignment horizontal="right" vertical="center" wrapText="1" indent="1"/>
    </xf>
    <xf numFmtId="0" fontId="6" fillId="0" borderId="11" xfId="0" applyFont="1" applyFill="1" applyBorder="1" applyAlignment="1">
      <alignment horizontal="right" vertical="center" wrapText="1" indent="1"/>
    </xf>
    <xf numFmtId="0" fontId="6" fillId="0" borderId="12" xfId="0" applyFont="1" applyFill="1" applyBorder="1" applyAlignment="1" quotePrefix="1">
      <alignment horizontal="right" vertical="center" wrapText="1" indent="1"/>
    </xf>
    <xf numFmtId="0" fontId="6" fillId="0" borderId="11" xfId="0" applyFont="1" applyFill="1" applyBorder="1" applyAlignment="1" quotePrefix="1">
      <alignment horizontal="right" vertical="center" wrapText="1" indent="1"/>
    </xf>
    <xf numFmtId="0" fontId="9" fillId="0" borderId="12" xfId="0" applyFont="1" applyFill="1" applyBorder="1" applyAlignment="1" quotePrefix="1">
      <alignment horizontal="center" vertical="center" wrapText="1"/>
    </xf>
    <xf numFmtId="0" fontId="9" fillId="0" borderId="11" xfId="0" applyFont="1" applyFill="1" applyBorder="1" applyAlignment="1" quotePrefix="1">
      <alignment horizontal="center" vertical="center" wrapText="1"/>
    </xf>
    <xf numFmtId="0" fontId="9" fillId="0" borderId="12" xfId="0" applyFont="1" applyFill="1" applyBorder="1" applyAlignment="1">
      <alignment horizontal="center" vertical="top" wrapText="1"/>
    </xf>
    <xf numFmtId="0" fontId="9" fillId="0" borderId="11" xfId="0" applyFont="1" applyFill="1" applyBorder="1" applyAlignment="1">
      <alignment horizontal="center" vertical="top" wrapText="1"/>
    </xf>
    <xf numFmtId="0" fontId="21"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8" fillId="0" borderId="12"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1"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6" fillId="33"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0" fillId="0" borderId="19" xfId="0" applyBorder="1" applyAlignment="1">
      <alignment horizontal="center" vertical="top" wrapText="1"/>
    </xf>
    <xf numFmtId="0" fontId="0" fillId="0" borderId="27" xfId="0" applyBorder="1" applyAlignment="1">
      <alignment horizontal="center" vertical="top" wrapText="1"/>
    </xf>
    <xf numFmtId="0" fontId="0" fillId="0" borderId="20" xfId="0" applyBorder="1" applyAlignment="1">
      <alignment horizontal="center" vertical="top" wrapText="1"/>
    </xf>
    <xf numFmtId="0" fontId="10" fillId="0" borderId="10" xfId="0" applyFont="1" applyBorder="1" applyAlignment="1">
      <alignment horizontal="left" vertical="top" wrapText="1"/>
    </xf>
    <xf numFmtId="0" fontId="3" fillId="0" borderId="10" xfId="0" applyFont="1" applyFill="1" applyBorder="1" applyAlignment="1">
      <alignment horizontal="right" vertical="center" wrapText="1"/>
    </xf>
    <xf numFmtId="0" fontId="10" fillId="0"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17" fillId="0" borderId="13" xfId="0" applyFont="1" applyBorder="1" applyAlignment="1">
      <alignment horizontal="left" vertical="center" wrapText="1"/>
    </xf>
    <xf numFmtId="0" fontId="7" fillId="0" borderId="10" xfId="58" applyFont="1" applyBorder="1" applyAlignment="1">
      <alignment horizontal="center" vertical="center" wrapText="1"/>
      <protection/>
    </xf>
    <xf numFmtId="0" fontId="7" fillId="0" borderId="10" xfId="58" applyFont="1" applyBorder="1" applyAlignment="1">
      <alignment horizontal="right"/>
      <protection/>
    </xf>
    <xf numFmtId="0" fontId="9" fillId="0" borderId="24" xfId="58" applyFont="1" applyBorder="1" applyAlignment="1">
      <alignment horizontal="center"/>
      <protection/>
    </xf>
    <xf numFmtId="0" fontId="9" fillId="0" borderId="25" xfId="58" applyFont="1" applyBorder="1" applyAlignment="1">
      <alignment horizontal="center"/>
      <protection/>
    </xf>
    <xf numFmtId="0" fontId="9" fillId="0" borderId="26" xfId="58" applyFont="1" applyBorder="1" applyAlignment="1">
      <alignment horizontal="center"/>
      <protection/>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8" fillId="0" borderId="10" xfId="0" applyFont="1" applyFill="1" applyBorder="1" applyAlignment="1">
      <alignment horizontal="center" vertical="center" wrapText="1"/>
    </xf>
    <xf numFmtId="0" fontId="22" fillId="0" borderId="24" xfId="58" applyFont="1" applyBorder="1" applyAlignment="1">
      <alignment horizontal="right" indent="1"/>
      <protection/>
    </xf>
    <xf numFmtId="0" fontId="22" fillId="0" borderId="26" xfId="58" applyFont="1" applyBorder="1" applyAlignment="1">
      <alignment horizontal="right" indent="1"/>
      <protection/>
    </xf>
    <xf numFmtId="0" fontId="6" fillId="0" borderId="0" xfId="0" applyFont="1" applyBorder="1" applyAlignment="1">
      <alignment horizontal="center" vertical="top" wrapText="1"/>
    </xf>
    <xf numFmtId="0" fontId="6" fillId="0" borderId="19" xfId="0" applyFont="1" applyFill="1" applyBorder="1" applyAlignment="1" quotePrefix="1">
      <alignment horizontal="left" vertical="center" wrapText="1"/>
    </xf>
    <xf numFmtId="0" fontId="6" fillId="0" borderId="27" xfId="0" applyFont="1" applyFill="1" applyBorder="1" applyAlignment="1" quotePrefix="1">
      <alignment horizontal="left" vertical="center" wrapText="1"/>
    </xf>
    <xf numFmtId="0" fontId="6" fillId="0" borderId="20" xfId="0" applyFont="1" applyFill="1" applyBorder="1" applyAlignment="1" quotePrefix="1">
      <alignment horizontal="left" vertical="center" wrapText="1"/>
    </xf>
    <xf numFmtId="0" fontId="6" fillId="0" borderId="21" xfId="0" applyFont="1" applyFill="1" applyBorder="1" applyAlignment="1" quotePrefix="1">
      <alignment horizontal="left" vertical="center" wrapText="1"/>
    </xf>
    <xf numFmtId="0" fontId="6" fillId="0" borderId="23" xfId="0" applyFont="1" applyFill="1" applyBorder="1" applyAlignment="1" quotePrefix="1">
      <alignment horizontal="left" vertical="center" wrapText="1"/>
    </xf>
    <xf numFmtId="0" fontId="6" fillId="0" borderId="22" xfId="0" applyFont="1" applyFill="1" applyBorder="1" applyAlignment="1" quotePrefix="1">
      <alignment horizontal="left"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quotePrefix="1">
      <alignment horizontal="center" vertical="top" wrapText="1"/>
    </xf>
    <xf numFmtId="0" fontId="6" fillId="0" borderId="1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10" xfId="0" applyFont="1" applyFill="1" applyBorder="1" applyAlignment="1">
      <alignment horizontal="left" vertical="center" wrapText="1"/>
    </xf>
    <xf numFmtId="0" fontId="6" fillId="0" borderId="0" xfId="0" applyFont="1" applyBorder="1" applyAlignment="1" quotePrefix="1">
      <alignment horizontal="left" vertical="top" wrapText="1"/>
    </xf>
    <xf numFmtId="0" fontId="6" fillId="0" borderId="10" xfId="0" applyFont="1" applyFill="1" applyBorder="1" applyAlignment="1" quotePrefix="1">
      <alignment horizontal="left" vertical="center" wrapText="1"/>
    </xf>
    <xf numFmtId="0" fontId="6" fillId="0" borderId="24" xfId="58" applyFont="1" applyBorder="1" applyAlignment="1">
      <alignment horizontal="right" indent="1"/>
      <protection/>
    </xf>
    <xf numFmtId="0" fontId="6" fillId="0" borderId="26" xfId="58" applyFont="1" applyBorder="1" applyAlignment="1">
      <alignment horizontal="right" indent="1"/>
      <protection/>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1362075</xdr:colOff>
      <xdr:row>2</xdr:row>
      <xdr:rowOff>0</xdr:rowOff>
    </xdr:from>
    <xdr:to>
      <xdr:col>1</xdr:col>
      <xdr:colOff>2028825</xdr:colOff>
      <xdr:row>6</xdr:row>
      <xdr:rowOff>142875</xdr:rowOff>
    </xdr:to>
    <xdr:pic>
      <xdr:nvPicPr>
        <xdr:cNvPr id="1" name="Picture 1400"/>
        <xdr:cNvPicPr preferRelativeResize="1">
          <a:picLocks noChangeAspect="1"/>
        </xdr:cNvPicPr>
      </xdr:nvPicPr>
      <xdr:blipFill>
        <a:blip r:embed="rId1"/>
        <a:stretch>
          <a:fillRect/>
        </a:stretch>
      </xdr:blipFill>
      <xdr:spPr>
        <a:xfrm>
          <a:off x="1685925" y="323850"/>
          <a:ext cx="6667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68"/>
  <sheetViews>
    <sheetView tabSelected="1" zoomScalePageLayoutView="0" workbookViewId="0" topLeftCell="A1">
      <selection activeCell="A2" sqref="A2:G2"/>
    </sheetView>
  </sheetViews>
  <sheetFormatPr defaultColWidth="9.33203125" defaultRowHeight="12.75"/>
  <cols>
    <col min="1" max="1" width="5.66015625" style="0" customWidth="1"/>
    <col min="2" max="2" width="65.33203125" style="0" customWidth="1"/>
    <col min="3" max="3" width="17.16015625" style="0" customWidth="1"/>
    <col min="4" max="4" width="17" style="0" customWidth="1"/>
    <col min="5" max="5" width="16.16015625" style="0" customWidth="1"/>
    <col min="6" max="6" width="16" style="0" customWidth="1"/>
    <col min="7" max="7" width="16.16015625" style="0" customWidth="1"/>
    <col min="9" max="9" width="14.83203125" style="0" customWidth="1"/>
    <col min="11" max="11" width="17.5" style="0" customWidth="1"/>
  </cols>
  <sheetData>
    <row r="2" spans="1:7" ht="12.75">
      <c r="A2" s="119"/>
      <c r="B2" s="120"/>
      <c r="C2" s="120"/>
      <c r="D2" s="120"/>
      <c r="E2" s="120"/>
      <c r="F2" s="120"/>
      <c r="G2" s="121"/>
    </row>
    <row r="3" spans="1:7" ht="18" customHeight="1">
      <c r="A3" s="127" t="s">
        <v>117</v>
      </c>
      <c r="B3" s="128"/>
      <c r="C3" s="128"/>
      <c r="D3" s="128"/>
      <c r="E3" s="128"/>
      <c r="F3" s="128"/>
      <c r="G3" s="129"/>
    </row>
    <row r="4" spans="1:7" ht="12.75" customHeight="1">
      <c r="A4" s="130" t="s">
        <v>118</v>
      </c>
      <c r="B4" s="95"/>
      <c r="C4" s="95"/>
      <c r="D4" s="95"/>
      <c r="E4" s="95"/>
      <c r="F4" s="95"/>
      <c r="G4" s="96"/>
    </row>
    <row r="5" spans="1:7" ht="12.75" customHeight="1">
      <c r="A5" s="130" t="s">
        <v>119</v>
      </c>
      <c r="B5" s="95"/>
      <c r="C5" s="95"/>
      <c r="D5" s="95"/>
      <c r="E5" s="95"/>
      <c r="F5" s="95"/>
      <c r="G5" s="96"/>
    </row>
    <row r="6" spans="1:7" ht="12.75" customHeight="1">
      <c r="A6" s="94" t="s">
        <v>136</v>
      </c>
      <c r="B6" s="95"/>
      <c r="C6" s="95"/>
      <c r="D6" s="95"/>
      <c r="E6" s="95"/>
      <c r="F6" s="95"/>
      <c r="G6" s="96"/>
    </row>
    <row r="7" spans="1:7" ht="12.75" customHeight="1">
      <c r="A7" s="94" t="s">
        <v>120</v>
      </c>
      <c r="B7" s="95"/>
      <c r="C7" s="95"/>
      <c r="D7" s="95"/>
      <c r="E7" s="95"/>
      <c r="F7" s="95"/>
      <c r="G7" s="96"/>
    </row>
    <row r="8" spans="1:7" ht="18" customHeight="1">
      <c r="A8" s="111" t="s">
        <v>108</v>
      </c>
      <c r="B8" s="112"/>
      <c r="C8" s="112"/>
      <c r="D8" s="112"/>
      <c r="E8" s="112"/>
      <c r="F8" s="112"/>
      <c r="G8" s="113"/>
    </row>
    <row r="9" spans="1:7" ht="18" customHeight="1">
      <c r="A9" s="100" t="s">
        <v>121</v>
      </c>
      <c r="B9" s="100"/>
      <c r="C9" s="100"/>
      <c r="D9" s="100"/>
      <c r="E9" s="100"/>
      <c r="F9" s="100"/>
      <c r="G9" s="100"/>
    </row>
    <row r="10" spans="1:7" ht="18" customHeight="1">
      <c r="A10" s="123" t="s">
        <v>64</v>
      </c>
      <c r="B10" s="123"/>
      <c r="C10" s="123"/>
      <c r="D10" s="123"/>
      <c r="E10" s="123"/>
      <c r="F10" s="123"/>
      <c r="G10" s="123"/>
    </row>
    <row r="11" spans="1:7" ht="18" customHeight="1">
      <c r="A11" s="107" t="s">
        <v>65</v>
      </c>
      <c r="B11" s="108"/>
      <c r="C11" s="114" t="s">
        <v>76</v>
      </c>
      <c r="D11" s="114"/>
      <c r="E11" s="114"/>
      <c r="F11" s="114" t="s">
        <v>77</v>
      </c>
      <c r="G11" s="114"/>
    </row>
    <row r="12" spans="1:7" ht="30" customHeight="1">
      <c r="A12" s="109"/>
      <c r="B12" s="110"/>
      <c r="C12" s="12" t="s">
        <v>126</v>
      </c>
      <c r="D12" s="71" t="s">
        <v>127</v>
      </c>
      <c r="E12" s="71" t="s">
        <v>87</v>
      </c>
      <c r="F12" s="71" t="s">
        <v>126</v>
      </c>
      <c r="G12" s="72" t="s">
        <v>87</v>
      </c>
    </row>
    <row r="13" spans="1:7" ht="18" customHeight="1">
      <c r="A13" s="97">
        <v>1</v>
      </c>
      <c r="B13" s="124" t="s">
        <v>60</v>
      </c>
      <c r="C13" s="124"/>
      <c r="D13" s="124"/>
      <c r="E13" s="124"/>
      <c r="F13" s="124"/>
      <c r="G13" s="124"/>
    </row>
    <row r="14" spans="1:12" ht="30" customHeight="1">
      <c r="A14" s="98"/>
      <c r="B14" s="35" t="s">
        <v>67</v>
      </c>
      <c r="C14" s="37">
        <f>F14-2227.92</f>
        <v>865.9000000000001</v>
      </c>
      <c r="D14" s="38">
        <v>761.49</v>
      </c>
      <c r="E14" s="37">
        <v>414.28999999999996</v>
      </c>
      <c r="F14" s="37">
        <v>3093.82</v>
      </c>
      <c r="G14" s="37">
        <v>3295.05</v>
      </c>
      <c r="I14" s="82"/>
      <c r="K14" s="82"/>
      <c r="L14" s="82"/>
    </row>
    <row r="15" spans="1:12" ht="18" customHeight="1">
      <c r="A15" s="98"/>
      <c r="B15" s="35" t="s">
        <v>1</v>
      </c>
      <c r="C15" s="37">
        <f>F15-3.29</f>
        <v>2.1100000000000003</v>
      </c>
      <c r="D15" s="38">
        <v>1.33</v>
      </c>
      <c r="E15" s="37">
        <v>18.82</v>
      </c>
      <c r="F15" s="37">
        <v>5.4</v>
      </c>
      <c r="G15" s="37">
        <v>51.7</v>
      </c>
      <c r="I15" s="82"/>
      <c r="K15" s="82"/>
      <c r="L15" s="82"/>
    </row>
    <row r="16" spans="1:12" ht="18" customHeight="1">
      <c r="A16" s="99"/>
      <c r="B16" s="36" t="s">
        <v>0</v>
      </c>
      <c r="C16" s="39">
        <f>C14+C15</f>
        <v>868.0100000000001</v>
      </c>
      <c r="D16" s="39">
        <f>D14+D15</f>
        <v>762.82</v>
      </c>
      <c r="E16" s="40">
        <f>E14+E15</f>
        <v>433.10999999999996</v>
      </c>
      <c r="F16" s="39">
        <f>F14+F15</f>
        <v>3099.2200000000003</v>
      </c>
      <c r="G16" s="38">
        <f>+G14+G15</f>
        <v>3346.75</v>
      </c>
      <c r="I16" s="82"/>
      <c r="K16" s="82"/>
      <c r="L16" s="82"/>
    </row>
    <row r="17" spans="1:12" ht="18" customHeight="1">
      <c r="A17" s="97">
        <v>2</v>
      </c>
      <c r="B17" s="122" t="s">
        <v>59</v>
      </c>
      <c r="C17" s="122"/>
      <c r="D17" s="122"/>
      <c r="E17" s="122"/>
      <c r="F17" s="122"/>
      <c r="G17" s="122"/>
      <c r="I17" s="82"/>
      <c r="K17" s="82"/>
      <c r="L17" s="82"/>
    </row>
    <row r="18" spans="1:12" ht="18" customHeight="1">
      <c r="A18" s="98"/>
      <c r="B18" s="54" t="s">
        <v>2</v>
      </c>
      <c r="C18" s="37">
        <f>F18-1622.06</f>
        <v>548.54</v>
      </c>
      <c r="D18" s="41">
        <v>547.01</v>
      </c>
      <c r="E18" s="37">
        <v>159.98999999999978</v>
      </c>
      <c r="F18" s="43">
        <v>2170.6</v>
      </c>
      <c r="G18" s="43">
        <v>2417.31</v>
      </c>
      <c r="I18" s="82"/>
      <c r="K18" s="82"/>
      <c r="L18" s="82"/>
    </row>
    <row r="19" spans="1:12" ht="18" customHeight="1">
      <c r="A19" s="98"/>
      <c r="B19" s="54" t="s">
        <v>3</v>
      </c>
      <c r="C19" s="37">
        <v>0</v>
      </c>
      <c r="D19" s="44">
        <v>0</v>
      </c>
      <c r="E19" s="37">
        <v>0</v>
      </c>
      <c r="F19" s="37">
        <v>0</v>
      </c>
      <c r="G19" s="37">
        <v>0</v>
      </c>
      <c r="I19" s="82"/>
      <c r="K19" s="82"/>
      <c r="L19" s="82"/>
    </row>
    <row r="20" spans="1:12" ht="30" customHeight="1">
      <c r="A20" s="98"/>
      <c r="B20" s="54" t="s">
        <v>79</v>
      </c>
      <c r="C20" s="37">
        <f>F20+(190.46)</f>
        <v>86.71000000000001</v>
      </c>
      <c r="D20" s="30" t="s">
        <v>129</v>
      </c>
      <c r="E20" s="37">
        <v>163.27</v>
      </c>
      <c r="F20" s="45" t="s">
        <v>132</v>
      </c>
      <c r="G20" s="45">
        <v>38.24</v>
      </c>
      <c r="I20" s="83"/>
      <c r="K20" s="82"/>
      <c r="L20" s="82"/>
    </row>
    <row r="21" spans="1:12" ht="18" customHeight="1">
      <c r="A21" s="98"/>
      <c r="B21" s="54" t="s">
        <v>4</v>
      </c>
      <c r="C21" s="37">
        <f>+F21-162.64</f>
        <v>58.98000000000002</v>
      </c>
      <c r="D21" s="44">
        <v>57</v>
      </c>
      <c r="E21" s="37">
        <v>56.47999999999999</v>
      </c>
      <c r="F21" s="45">
        <v>221.62</v>
      </c>
      <c r="G21" s="45">
        <v>211.3</v>
      </c>
      <c r="I21" s="82"/>
      <c r="K21" s="82"/>
      <c r="L21" s="82"/>
    </row>
    <row r="22" spans="1:12" ht="18" customHeight="1">
      <c r="A22" s="98"/>
      <c r="B22" s="54" t="s">
        <v>5</v>
      </c>
      <c r="C22" s="37">
        <f>+F22-26.24</f>
        <v>9.030000000000005</v>
      </c>
      <c r="D22" s="47">
        <v>9.13</v>
      </c>
      <c r="E22" s="37">
        <v>8.29</v>
      </c>
      <c r="F22" s="45">
        <v>35.27</v>
      </c>
      <c r="G22" s="45">
        <v>29.97</v>
      </c>
      <c r="I22" s="82"/>
      <c r="K22" s="82"/>
      <c r="L22" s="82"/>
    </row>
    <row r="23" spans="1:12" ht="49.5" customHeight="1">
      <c r="A23" s="98"/>
      <c r="B23" s="54" t="s">
        <v>66</v>
      </c>
      <c r="C23" s="37">
        <f>+F23-392.83</f>
        <v>115.75999999999999</v>
      </c>
      <c r="D23" s="37">
        <v>135.81</v>
      </c>
      <c r="E23" s="37">
        <v>31.05000000000001</v>
      </c>
      <c r="F23" s="45">
        <v>508.59</v>
      </c>
      <c r="G23" s="45">
        <v>395.31</v>
      </c>
      <c r="I23" s="82"/>
      <c r="K23" s="82"/>
      <c r="L23" s="82"/>
    </row>
    <row r="24" spans="1:12" ht="18" customHeight="1">
      <c r="A24" s="99"/>
      <c r="B24" s="54" t="s">
        <v>6</v>
      </c>
      <c r="C24" s="45">
        <f>C18+C19+C21+C22+C23+C20</f>
        <v>819.02</v>
      </c>
      <c r="D24" s="45">
        <f>D18+D19+D21+D22+D23+D20</f>
        <v>691.5</v>
      </c>
      <c r="E24" s="45">
        <f>E18+E19+E21+E22+E23+E20</f>
        <v>419.0799999999998</v>
      </c>
      <c r="F24" s="45">
        <f>F18+F19+F21+F22+F23+F20</f>
        <v>2832.33</v>
      </c>
      <c r="G24" s="46">
        <f>G18+G19+G21+G22+G23+G20</f>
        <v>3092.1299999999997</v>
      </c>
      <c r="I24" s="82"/>
      <c r="K24" s="82"/>
      <c r="L24" s="82"/>
    </row>
    <row r="25" spans="1:12" ht="30" customHeight="1">
      <c r="A25" s="3">
        <v>3</v>
      </c>
      <c r="B25" s="54" t="s">
        <v>7</v>
      </c>
      <c r="C25" s="45">
        <f>C16-C24</f>
        <v>48.99000000000012</v>
      </c>
      <c r="D25" s="46">
        <f>D16-D24</f>
        <v>71.32000000000005</v>
      </c>
      <c r="E25" s="46">
        <f>E16-E24</f>
        <v>14.030000000000143</v>
      </c>
      <c r="F25" s="45">
        <f>F16-F24</f>
        <v>266.8900000000003</v>
      </c>
      <c r="G25" s="45">
        <f>G16-G24</f>
        <v>254.62000000000035</v>
      </c>
      <c r="I25" s="82"/>
      <c r="K25" s="82"/>
      <c r="L25" s="82"/>
    </row>
    <row r="26" spans="1:12" ht="18" customHeight="1">
      <c r="A26" s="3">
        <v>4</v>
      </c>
      <c r="B26" s="54" t="s">
        <v>8</v>
      </c>
      <c r="C26" s="37">
        <v>0</v>
      </c>
      <c r="D26" s="44">
        <v>0</v>
      </c>
      <c r="E26" s="37">
        <v>0</v>
      </c>
      <c r="F26" s="37">
        <v>0</v>
      </c>
      <c r="G26" s="37">
        <v>0</v>
      </c>
      <c r="I26" s="82"/>
      <c r="K26" s="82"/>
      <c r="L26" s="82"/>
    </row>
    <row r="27" spans="1:12" ht="30">
      <c r="A27" s="3">
        <v>5</v>
      </c>
      <c r="B27" s="54" t="s">
        <v>17</v>
      </c>
      <c r="C27" s="45">
        <f>C25+C26</f>
        <v>48.99000000000012</v>
      </c>
      <c r="D27" s="46">
        <f>D25+D26</f>
        <v>71.32000000000005</v>
      </c>
      <c r="E27" s="46">
        <f>E25+E26</f>
        <v>14.030000000000143</v>
      </c>
      <c r="F27" s="45">
        <f>F25+F26</f>
        <v>266.8900000000003</v>
      </c>
      <c r="G27" s="45">
        <f>G25+G26</f>
        <v>254.62000000000035</v>
      </c>
      <c r="I27" s="82"/>
      <c r="K27" s="82"/>
      <c r="L27" s="82"/>
    </row>
    <row r="28" spans="1:12" ht="18" customHeight="1">
      <c r="A28" s="3">
        <v>6</v>
      </c>
      <c r="B28" s="54" t="s">
        <v>9</v>
      </c>
      <c r="C28" s="37">
        <f>+F28-105.51</f>
        <v>57.17999999999999</v>
      </c>
      <c r="D28" s="47">
        <v>38.27</v>
      </c>
      <c r="E28" s="37">
        <v>57.12000000000002</v>
      </c>
      <c r="F28" s="45">
        <v>162.69</v>
      </c>
      <c r="G28" s="45">
        <v>156.08</v>
      </c>
      <c r="I28" s="82"/>
      <c r="K28" s="82"/>
      <c r="L28" s="82"/>
    </row>
    <row r="29" spans="1:12" ht="34.5" customHeight="1">
      <c r="A29" s="3">
        <v>7</v>
      </c>
      <c r="B29" s="54" t="s">
        <v>13</v>
      </c>
      <c r="C29" s="45" t="s">
        <v>134</v>
      </c>
      <c r="D29" s="46">
        <f>D27-D28</f>
        <v>33.05000000000005</v>
      </c>
      <c r="E29" s="46" t="s">
        <v>105</v>
      </c>
      <c r="F29" s="45">
        <f>F27-F28</f>
        <v>104.20000000000033</v>
      </c>
      <c r="G29" s="46">
        <f>G27-G28</f>
        <v>98.54000000000033</v>
      </c>
      <c r="I29" s="82"/>
      <c r="K29" s="82"/>
      <c r="L29" s="82"/>
    </row>
    <row r="30" spans="1:12" ht="18" customHeight="1">
      <c r="A30" s="3">
        <v>8</v>
      </c>
      <c r="B30" s="54" t="s">
        <v>10</v>
      </c>
      <c r="C30" s="37">
        <f>+F30-11.27</f>
        <v>0</v>
      </c>
      <c r="D30" s="44">
        <v>11.27</v>
      </c>
      <c r="E30" s="37">
        <v>0</v>
      </c>
      <c r="F30" s="45">
        <v>11.27</v>
      </c>
      <c r="G30" s="45">
        <v>0</v>
      </c>
      <c r="I30" s="82"/>
      <c r="K30" s="82"/>
      <c r="L30" s="82"/>
    </row>
    <row r="31" spans="1:12" ht="30">
      <c r="A31" s="3">
        <v>9</v>
      </c>
      <c r="B31" s="54" t="s">
        <v>62</v>
      </c>
      <c r="C31" s="45" t="s">
        <v>134</v>
      </c>
      <c r="D31" s="45">
        <f>D29-D30</f>
        <v>21.780000000000047</v>
      </c>
      <c r="E31" s="46" t="s">
        <v>105</v>
      </c>
      <c r="F31" s="45">
        <f>F29-F30</f>
        <v>92.93000000000033</v>
      </c>
      <c r="G31" s="46">
        <f>G29-G30</f>
        <v>98.54000000000033</v>
      </c>
      <c r="I31" s="82"/>
      <c r="K31" s="82"/>
      <c r="L31" s="82"/>
    </row>
    <row r="32" spans="1:12" ht="18" customHeight="1">
      <c r="A32" s="3">
        <v>10</v>
      </c>
      <c r="B32" s="54" t="s">
        <v>11</v>
      </c>
      <c r="C32" s="37">
        <f>+F32-0</f>
        <v>31.45</v>
      </c>
      <c r="D32" s="44">
        <v>0</v>
      </c>
      <c r="E32" s="37">
        <v>33.03</v>
      </c>
      <c r="F32" s="45">
        <v>31.45</v>
      </c>
      <c r="G32" s="45">
        <v>33.03</v>
      </c>
      <c r="I32" s="82"/>
      <c r="K32" s="82"/>
      <c r="L32" s="82"/>
    </row>
    <row r="33" spans="1:12" ht="30">
      <c r="A33" s="3">
        <v>11</v>
      </c>
      <c r="B33" s="54" t="s">
        <v>61</v>
      </c>
      <c r="C33" s="45" t="s">
        <v>135</v>
      </c>
      <c r="D33" s="46">
        <f>D31-D32</f>
        <v>21.780000000000047</v>
      </c>
      <c r="E33" s="46" t="s">
        <v>106</v>
      </c>
      <c r="F33" s="45">
        <f>F31-F32</f>
        <v>61.48000000000033</v>
      </c>
      <c r="G33" s="46">
        <f>G31-G32</f>
        <v>65.51000000000033</v>
      </c>
      <c r="I33" s="82"/>
      <c r="K33" s="82"/>
      <c r="L33" s="82"/>
    </row>
    <row r="34" spans="1:12" ht="18" customHeight="1">
      <c r="A34" s="3">
        <v>12</v>
      </c>
      <c r="B34" s="55" t="s">
        <v>133</v>
      </c>
      <c r="C34" s="37">
        <v>0</v>
      </c>
      <c r="D34" s="44">
        <v>0</v>
      </c>
      <c r="E34" s="37">
        <v>0</v>
      </c>
      <c r="F34" s="45">
        <v>0</v>
      </c>
      <c r="G34" s="45">
        <v>1.63</v>
      </c>
      <c r="I34" s="82"/>
      <c r="K34" s="82"/>
      <c r="L34" s="82"/>
    </row>
    <row r="35" spans="1:12" ht="18" customHeight="1">
      <c r="A35" s="3">
        <v>13</v>
      </c>
      <c r="B35" s="54" t="s">
        <v>14</v>
      </c>
      <c r="C35" s="45" t="s">
        <v>135</v>
      </c>
      <c r="D35" s="46">
        <f>D33-D34</f>
        <v>21.780000000000047</v>
      </c>
      <c r="E35" s="46" t="s">
        <v>106</v>
      </c>
      <c r="F35" s="45">
        <f>F33-F34</f>
        <v>61.48000000000033</v>
      </c>
      <c r="G35" s="46">
        <f>G33-G34</f>
        <v>63.88000000000033</v>
      </c>
      <c r="I35" s="82"/>
      <c r="K35" s="82"/>
      <c r="L35" s="82"/>
    </row>
    <row r="36" spans="1:12" ht="18" customHeight="1">
      <c r="A36" s="3">
        <v>14</v>
      </c>
      <c r="B36" s="54" t="s">
        <v>15</v>
      </c>
      <c r="C36" s="37">
        <v>0</v>
      </c>
      <c r="D36" s="44">
        <v>0</v>
      </c>
      <c r="E36" s="37">
        <v>0</v>
      </c>
      <c r="F36" s="45">
        <v>0</v>
      </c>
      <c r="G36" s="45">
        <v>0</v>
      </c>
      <c r="I36" s="82"/>
      <c r="K36" s="82"/>
      <c r="L36" s="82"/>
    </row>
    <row r="37" spans="1:12" ht="18" customHeight="1">
      <c r="A37" s="3">
        <v>15</v>
      </c>
      <c r="B37" s="54" t="s">
        <v>16</v>
      </c>
      <c r="C37" s="37">
        <v>0</v>
      </c>
      <c r="D37" s="44">
        <v>0</v>
      </c>
      <c r="E37" s="37">
        <v>0</v>
      </c>
      <c r="F37" s="45">
        <v>0</v>
      </c>
      <c r="G37" s="45">
        <v>0</v>
      </c>
      <c r="I37" s="82"/>
      <c r="K37" s="82"/>
      <c r="L37" s="82"/>
    </row>
    <row r="38" spans="1:12" ht="30" customHeight="1">
      <c r="A38" s="3">
        <v>16</v>
      </c>
      <c r="B38" s="54" t="s">
        <v>78</v>
      </c>
      <c r="C38" s="45" t="s">
        <v>135</v>
      </c>
      <c r="D38" s="46">
        <f>D35-D36-D37</f>
        <v>21.780000000000047</v>
      </c>
      <c r="E38" s="46" t="s">
        <v>106</v>
      </c>
      <c r="F38" s="45">
        <f>F35-F36-F37</f>
        <v>61.48000000000033</v>
      </c>
      <c r="G38" s="46">
        <f>G35-G36-G37</f>
        <v>63.88000000000033</v>
      </c>
      <c r="I38" s="82"/>
      <c r="K38" s="82"/>
      <c r="L38" s="82"/>
    </row>
    <row r="39" spans="1:12" ht="30">
      <c r="A39" s="3">
        <v>17</v>
      </c>
      <c r="B39" s="54" t="s">
        <v>104</v>
      </c>
      <c r="C39" s="37">
        <v>430.02</v>
      </c>
      <c r="D39" s="37">
        <v>430.02</v>
      </c>
      <c r="E39" s="37">
        <v>430.02</v>
      </c>
      <c r="F39" s="46">
        <v>430.02</v>
      </c>
      <c r="G39" s="46">
        <v>430.02</v>
      </c>
      <c r="I39" s="82"/>
      <c r="K39" s="82"/>
      <c r="L39" s="82"/>
    </row>
    <row r="40" spans="1:12" ht="30">
      <c r="A40" s="13">
        <v>18</v>
      </c>
      <c r="B40" s="54" t="s">
        <v>12</v>
      </c>
      <c r="C40" s="47"/>
      <c r="D40" s="47"/>
      <c r="E40" s="30"/>
      <c r="F40" s="45">
        <v>300.42</v>
      </c>
      <c r="G40" s="45">
        <v>286.51</v>
      </c>
      <c r="I40" s="82"/>
      <c r="K40" s="82"/>
      <c r="L40" s="82"/>
    </row>
    <row r="41" spans="1:12" ht="39.75" customHeight="1">
      <c r="A41" s="3" t="s">
        <v>88</v>
      </c>
      <c r="B41" s="54" t="s">
        <v>116</v>
      </c>
      <c r="C41" s="44">
        <v>0</v>
      </c>
      <c r="D41" s="44">
        <f>D33*10/D39</f>
        <v>0.5064880703223117</v>
      </c>
      <c r="E41" s="44">
        <v>0</v>
      </c>
      <c r="F41" s="44">
        <f>F33*10/F39</f>
        <v>1.4297009441421409</v>
      </c>
      <c r="G41" s="44">
        <f>G33*10/G39</f>
        <v>1.5234175154644047</v>
      </c>
      <c r="I41" s="82"/>
      <c r="K41" s="82"/>
      <c r="L41" s="82"/>
    </row>
    <row r="42" spans="1:12" ht="39.75" customHeight="1">
      <c r="A42" s="3" t="s">
        <v>89</v>
      </c>
      <c r="B42" s="54" t="s">
        <v>107</v>
      </c>
      <c r="C42" s="44">
        <v>0</v>
      </c>
      <c r="D42" s="44">
        <f>D38*10/D39</f>
        <v>0.5064880703223117</v>
      </c>
      <c r="E42" s="44">
        <v>0</v>
      </c>
      <c r="F42" s="44">
        <f>F38*10/F39</f>
        <v>1.4297009441421409</v>
      </c>
      <c r="G42" s="44">
        <f>G38*10/G39</f>
        <v>1.4855123017534144</v>
      </c>
      <c r="I42" s="82"/>
      <c r="K42" s="82"/>
      <c r="L42" s="82"/>
    </row>
    <row r="43" spans="1:9" ht="13.5" customHeight="1">
      <c r="A43" s="115"/>
      <c r="B43" s="115"/>
      <c r="C43" s="115"/>
      <c r="D43" s="115"/>
      <c r="E43" s="115"/>
      <c r="F43" s="115"/>
      <c r="G43" s="115"/>
      <c r="I43" s="81"/>
    </row>
    <row r="44" spans="1:9" ht="16.5" customHeight="1">
      <c r="A44" s="116" t="s">
        <v>109</v>
      </c>
      <c r="B44" s="117"/>
      <c r="C44" s="117"/>
      <c r="D44" s="117"/>
      <c r="E44" s="117"/>
      <c r="F44" s="117"/>
      <c r="G44" s="118"/>
      <c r="I44" s="81"/>
    </row>
    <row r="45" spans="1:9" ht="16.5" customHeight="1">
      <c r="A45" s="7" t="s">
        <v>22</v>
      </c>
      <c r="B45" s="11" t="s">
        <v>23</v>
      </c>
      <c r="C45" s="11"/>
      <c r="D45" s="11"/>
      <c r="E45" s="11"/>
      <c r="F45" s="11"/>
      <c r="G45" s="22"/>
      <c r="I45" s="81"/>
    </row>
    <row r="46" spans="1:9" ht="16.5" customHeight="1">
      <c r="A46" s="103">
        <v>1</v>
      </c>
      <c r="B46" s="8" t="s">
        <v>18</v>
      </c>
      <c r="C46" s="8"/>
      <c r="D46" s="8"/>
      <c r="E46" s="9"/>
      <c r="F46" s="9"/>
      <c r="G46" s="9"/>
      <c r="I46" s="81"/>
    </row>
    <row r="47" spans="1:9" ht="16.5" customHeight="1">
      <c r="A47" s="104"/>
      <c r="B47" s="56" t="s">
        <v>110</v>
      </c>
      <c r="C47" s="38">
        <v>2692778</v>
      </c>
      <c r="D47" s="42">
        <v>2692778</v>
      </c>
      <c r="E47" s="42">
        <v>2828518</v>
      </c>
      <c r="F47" s="38">
        <v>2692778</v>
      </c>
      <c r="G47" s="38">
        <v>2828518</v>
      </c>
      <c r="I47" s="81"/>
    </row>
    <row r="48" spans="1:9" ht="15">
      <c r="A48" s="105"/>
      <c r="B48" s="8" t="s">
        <v>111</v>
      </c>
      <c r="C48" s="38">
        <v>62.62</v>
      </c>
      <c r="D48" s="38">
        <v>62.62</v>
      </c>
      <c r="E48" s="38">
        <v>65.78</v>
      </c>
      <c r="F48" s="38">
        <v>62.62</v>
      </c>
      <c r="G48" s="38">
        <v>65.78</v>
      </c>
      <c r="I48" s="81"/>
    </row>
    <row r="49" spans="1:9" ht="15">
      <c r="A49" s="103">
        <v>2</v>
      </c>
      <c r="B49" s="57" t="s">
        <v>19</v>
      </c>
      <c r="C49" s="25"/>
      <c r="D49" s="25"/>
      <c r="E49" s="24"/>
      <c r="F49" s="24"/>
      <c r="G49" s="24"/>
      <c r="I49" s="81"/>
    </row>
    <row r="50" spans="1:9" ht="15">
      <c r="A50" s="104"/>
      <c r="B50" s="57" t="s">
        <v>20</v>
      </c>
      <c r="C50" s="25"/>
      <c r="D50" s="25"/>
      <c r="E50" s="24"/>
      <c r="F50" s="24"/>
      <c r="G50" s="24"/>
      <c r="I50" s="81"/>
    </row>
    <row r="51" spans="1:9" ht="15">
      <c r="A51" s="104"/>
      <c r="B51" s="65" t="s">
        <v>112</v>
      </c>
      <c r="C51" s="38" t="s">
        <v>68</v>
      </c>
      <c r="D51" s="38" t="s">
        <v>68</v>
      </c>
      <c r="E51" s="38" t="s">
        <v>68</v>
      </c>
      <c r="F51" s="38" t="s">
        <v>68</v>
      </c>
      <c r="G51" s="38" t="s">
        <v>68</v>
      </c>
      <c r="I51" s="81"/>
    </row>
    <row r="52" spans="1:9" ht="15" customHeight="1">
      <c r="A52" s="106"/>
      <c r="B52" s="67" t="s">
        <v>113</v>
      </c>
      <c r="C52" s="90"/>
      <c r="D52" s="90"/>
      <c r="E52" s="92"/>
      <c r="F52" s="92"/>
      <c r="G52" s="92"/>
      <c r="I52" s="81"/>
    </row>
    <row r="53" spans="1:9" ht="15" customHeight="1">
      <c r="A53" s="106"/>
      <c r="B53" s="68" t="s">
        <v>114</v>
      </c>
      <c r="C53" s="91"/>
      <c r="D53" s="91"/>
      <c r="E53" s="93"/>
      <c r="F53" s="93"/>
      <c r="G53" s="93"/>
      <c r="I53" s="81"/>
    </row>
    <row r="54" spans="1:9" ht="15">
      <c r="A54" s="106"/>
      <c r="B54" s="67" t="s">
        <v>115</v>
      </c>
      <c r="C54" s="90"/>
      <c r="D54" s="90"/>
      <c r="E54" s="92"/>
      <c r="F54" s="92"/>
      <c r="G54" s="92"/>
      <c r="I54" s="81"/>
    </row>
    <row r="55" spans="1:9" ht="15">
      <c r="A55" s="106"/>
      <c r="B55" s="66" t="s">
        <v>130</v>
      </c>
      <c r="C55" s="91"/>
      <c r="D55" s="91"/>
      <c r="E55" s="93"/>
      <c r="F55" s="93"/>
      <c r="G55" s="93"/>
      <c r="I55" s="81"/>
    </row>
    <row r="56" spans="1:9" ht="15">
      <c r="A56" s="104"/>
      <c r="B56" s="56" t="s">
        <v>21</v>
      </c>
      <c r="C56" s="10"/>
      <c r="D56" s="10"/>
      <c r="E56" s="9"/>
      <c r="F56" s="9"/>
      <c r="G56" s="9"/>
      <c r="I56" s="81"/>
    </row>
    <row r="57" spans="1:9" ht="15">
      <c r="A57" s="104"/>
      <c r="B57" s="65" t="s">
        <v>112</v>
      </c>
      <c r="C57" s="38">
        <v>1607422</v>
      </c>
      <c r="D57" s="38">
        <v>1607422</v>
      </c>
      <c r="E57" s="38">
        <v>1471682</v>
      </c>
      <c r="F57" s="38">
        <v>1607422</v>
      </c>
      <c r="G57" s="38">
        <v>1471682</v>
      </c>
      <c r="I57" s="81"/>
    </row>
    <row r="58" spans="1:9" ht="15">
      <c r="A58" s="104"/>
      <c r="B58" s="67" t="s">
        <v>113</v>
      </c>
      <c r="C58" s="88">
        <v>100</v>
      </c>
      <c r="D58" s="88">
        <v>100</v>
      </c>
      <c r="E58" s="88">
        <v>100</v>
      </c>
      <c r="F58" s="88">
        <v>100</v>
      </c>
      <c r="G58" s="88">
        <v>100</v>
      </c>
      <c r="I58" s="81"/>
    </row>
    <row r="59" spans="1:9" ht="15">
      <c r="A59" s="104"/>
      <c r="B59" s="68" t="s">
        <v>114</v>
      </c>
      <c r="C59" s="89"/>
      <c r="D59" s="89"/>
      <c r="E59" s="89"/>
      <c r="F59" s="89"/>
      <c r="G59" s="89"/>
      <c r="I59" s="81"/>
    </row>
    <row r="60" spans="1:9" ht="15">
      <c r="A60" s="104"/>
      <c r="B60" s="67" t="s">
        <v>115</v>
      </c>
      <c r="C60" s="86">
        <v>37.38</v>
      </c>
      <c r="D60" s="88">
        <v>37.38</v>
      </c>
      <c r="E60" s="88">
        <v>34.22</v>
      </c>
      <c r="F60" s="86">
        <v>37.38</v>
      </c>
      <c r="G60" s="86">
        <v>34.22</v>
      </c>
      <c r="I60" s="81"/>
    </row>
    <row r="61" spans="1:9" ht="15">
      <c r="A61" s="104"/>
      <c r="B61" s="66" t="s">
        <v>131</v>
      </c>
      <c r="C61" s="87"/>
      <c r="D61" s="89"/>
      <c r="E61" s="89"/>
      <c r="F61" s="87"/>
      <c r="G61" s="87"/>
      <c r="I61" s="81"/>
    </row>
    <row r="62" spans="1:9" ht="15">
      <c r="A62" s="102"/>
      <c r="B62" s="102"/>
      <c r="C62" s="102"/>
      <c r="D62" s="102"/>
      <c r="E62" s="102"/>
      <c r="F62" s="102"/>
      <c r="G62" s="102"/>
      <c r="I62" s="80"/>
    </row>
    <row r="63" spans="1:9" ht="39.75" customHeight="1">
      <c r="A63" s="21"/>
      <c r="B63" s="58" t="s">
        <v>65</v>
      </c>
      <c r="C63" s="59" t="s">
        <v>122</v>
      </c>
      <c r="D63" s="126"/>
      <c r="E63" s="126"/>
      <c r="F63" s="126"/>
      <c r="G63" s="126"/>
      <c r="I63" s="80"/>
    </row>
    <row r="64" spans="1:9" ht="14.25" customHeight="1">
      <c r="A64" s="101" t="s">
        <v>24</v>
      </c>
      <c r="B64" s="125" t="s">
        <v>81</v>
      </c>
      <c r="C64" s="125"/>
      <c r="D64" s="126"/>
      <c r="E64" s="126"/>
      <c r="F64" s="126"/>
      <c r="G64" s="126"/>
      <c r="I64" s="80"/>
    </row>
    <row r="65" spans="1:9" ht="15">
      <c r="A65" s="101"/>
      <c r="B65" s="73" t="s">
        <v>82</v>
      </c>
      <c r="C65" s="48">
        <v>0</v>
      </c>
      <c r="D65" s="126"/>
      <c r="E65" s="126"/>
      <c r="F65" s="126"/>
      <c r="G65" s="126"/>
      <c r="I65" s="80"/>
    </row>
    <row r="66" spans="1:9" ht="15">
      <c r="A66" s="101"/>
      <c r="B66" s="74" t="s">
        <v>83</v>
      </c>
      <c r="C66" s="49">
        <v>1</v>
      </c>
      <c r="D66" s="126"/>
      <c r="E66" s="126"/>
      <c r="F66" s="126"/>
      <c r="G66" s="126"/>
      <c r="I66" s="80"/>
    </row>
    <row r="67" spans="1:9" ht="15">
      <c r="A67" s="101"/>
      <c r="B67" s="75" t="s">
        <v>84</v>
      </c>
      <c r="C67" s="49">
        <v>1</v>
      </c>
      <c r="D67" s="126"/>
      <c r="E67" s="126"/>
      <c r="F67" s="126"/>
      <c r="G67" s="126"/>
      <c r="I67" s="80"/>
    </row>
    <row r="68" spans="1:9" ht="15">
      <c r="A68" s="101"/>
      <c r="B68" s="84" t="s">
        <v>85</v>
      </c>
      <c r="C68" s="49">
        <v>0</v>
      </c>
      <c r="D68" s="126"/>
      <c r="E68" s="126"/>
      <c r="F68" s="126"/>
      <c r="G68" s="126"/>
      <c r="I68" s="80"/>
    </row>
    <row r="69" ht="12.75" customHeight="1"/>
  </sheetData>
  <sheetProtection/>
  <mergeCells count="44">
    <mergeCell ref="A2:G2"/>
    <mergeCell ref="B17:G17"/>
    <mergeCell ref="A10:G10"/>
    <mergeCell ref="B13:G13"/>
    <mergeCell ref="F11:G11"/>
    <mergeCell ref="B64:C64"/>
    <mergeCell ref="D63:G68"/>
    <mergeCell ref="A3:G3"/>
    <mergeCell ref="A4:G4"/>
    <mergeCell ref="A5:G5"/>
    <mergeCell ref="A46:A48"/>
    <mergeCell ref="A49:A61"/>
    <mergeCell ref="A11:B12"/>
    <mergeCell ref="A8:G8"/>
    <mergeCell ref="C11:E11"/>
    <mergeCell ref="A13:A16"/>
    <mergeCell ref="A43:G43"/>
    <mergeCell ref="A44:G44"/>
    <mergeCell ref="F52:F53"/>
    <mergeCell ref="G52:G53"/>
    <mergeCell ref="A6:G6"/>
    <mergeCell ref="A7:G7"/>
    <mergeCell ref="A17:A24"/>
    <mergeCell ref="A9:G9"/>
    <mergeCell ref="A64:A68"/>
    <mergeCell ref="A62:G62"/>
    <mergeCell ref="C52:C53"/>
    <mergeCell ref="G60:G61"/>
    <mergeCell ref="D52:D53"/>
    <mergeCell ref="E52:E53"/>
    <mergeCell ref="G54:G55"/>
    <mergeCell ref="C58:C59"/>
    <mergeCell ref="D58:D59"/>
    <mergeCell ref="E58:E59"/>
    <mergeCell ref="F58:F59"/>
    <mergeCell ref="G58:G59"/>
    <mergeCell ref="C60:C61"/>
    <mergeCell ref="D60:D61"/>
    <mergeCell ref="E60:E61"/>
    <mergeCell ref="F60:F61"/>
    <mergeCell ref="C54:C55"/>
    <mergeCell ref="D54:D55"/>
    <mergeCell ref="E54:E55"/>
    <mergeCell ref="F54:F55"/>
  </mergeCells>
  <printOptions horizontalCentered="1"/>
  <pageMargins left="0.4" right="0.2" top="0.51" bottom="0.43" header="0.24" footer="0.17"/>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zoomScalePageLayoutView="0" workbookViewId="0" topLeftCell="A1">
      <selection activeCell="A1" sqref="A1:D1"/>
    </sheetView>
  </sheetViews>
  <sheetFormatPr defaultColWidth="10.66015625" defaultRowHeight="12.75"/>
  <cols>
    <col min="1" max="1" width="6" style="2" customWidth="1"/>
    <col min="2" max="2" width="55.66015625" style="2" customWidth="1"/>
    <col min="3" max="6" width="15.83203125" style="2" customWidth="1"/>
    <col min="7" max="7" width="16.33203125" style="2" customWidth="1"/>
    <col min="8" max="16384" width="10.66015625" style="2" customWidth="1"/>
  </cols>
  <sheetData>
    <row r="1" spans="1:8" ht="15" customHeight="1">
      <c r="A1" s="100" t="s">
        <v>124</v>
      </c>
      <c r="B1" s="100"/>
      <c r="C1" s="100"/>
      <c r="D1" s="100"/>
      <c r="E1" s="15"/>
      <c r="F1" s="15"/>
      <c r="G1" s="15"/>
      <c r="H1" s="1"/>
    </row>
    <row r="2" spans="1:4" ht="15.75">
      <c r="A2" s="132" t="s">
        <v>63</v>
      </c>
      <c r="B2" s="132"/>
      <c r="C2" s="132"/>
      <c r="D2" s="132"/>
    </row>
    <row r="3" spans="1:4" ht="45" customHeight="1">
      <c r="A3" s="131" t="s">
        <v>65</v>
      </c>
      <c r="B3" s="131"/>
      <c r="C3" s="17" t="s">
        <v>125</v>
      </c>
      <c r="D3" s="17" t="s">
        <v>91</v>
      </c>
    </row>
    <row r="4" spans="1:4" ht="15" customHeight="1">
      <c r="A4" s="18" t="s">
        <v>22</v>
      </c>
      <c r="B4" s="19" t="s">
        <v>25</v>
      </c>
      <c r="C4" s="19"/>
      <c r="D4" s="26"/>
    </row>
    <row r="5" spans="1:4" ht="15">
      <c r="A5" s="18">
        <v>1</v>
      </c>
      <c r="B5" s="19" t="s">
        <v>26</v>
      </c>
      <c r="C5" s="20"/>
      <c r="D5" s="26"/>
    </row>
    <row r="6" spans="1:4" ht="15">
      <c r="A6" s="20"/>
      <c r="B6" s="19" t="s">
        <v>27</v>
      </c>
      <c r="C6" s="50">
        <v>430.02</v>
      </c>
      <c r="D6" s="27">
        <v>430.02</v>
      </c>
    </row>
    <row r="7" spans="1:4" ht="15">
      <c r="A7" s="20"/>
      <c r="B7" s="19" t="s">
        <v>28</v>
      </c>
      <c r="C7" s="51">
        <v>311.59</v>
      </c>
      <c r="D7" s="51">
        <v>300.42</v>
      </c>
    </row>
    <row r="8" spans="1:4" ht="15">
      <c r="A8" s="20"/>
      <c r="B8" s="19" t="s">
        <v>29</v>
      </c>
      <c r="C8" s="51">
        <v>0</v>
      </c>
      <c r="D8" s="28">
        <v>0</v>
      </c>
    </row>
    <row r="9" spans="1:5" ht="14.25" customHeight="1">
      <c r="A9" s="140" t="s">
        <v>98</v>
      </c>
      <c r="B9" s="141"/>
      <c r="C9" s="70">
        <f>SUM(C6:C8)</f>
        <v>741.6099999999999</v>
      </c>
      <c r="D9" s="70">
        <f>SUM(D6:D8)</f>
        <v>730.44</v>
      </c>
      <c r="E9" s="1"/>
    </row>
    <row r="10" spans="1:4" ht="14.25">
      <c r="A10" s="20"/>
      <c r="B10" s="20"/>
      <c r="C10" s="20"/>
      <c r="D10" s="26"/>
    </row>
    <row r="11" spans="1:4" ht="15">
      <c r="A11" s="18">
        <v>2</v>
      </c>
      <c r="B11" s="19" t="s">
        <v>30</v>
      </c>
      <c r="C11" s="28">
        <v>0</v>
      </c>
      <c r="D11" s="28">
        <v>0</v>
      </c>
    </row>
    <row r="12" spans="1:4" ht="15">
      <c r="A12" s="20"/>
      <c r="B12" s="19"/>
      <c r="C12" s="19"/>
      <c r="D12" s="27"/>
    </row>
    <row r="13" spans="1:4" ht="15">
      <c r="A13" s="18">
        <v>3</v>
      </c>
      <c r="B13" s="19" t="s">
        <v>31</v>
      </c>
      <c r="C13" s="28">
        <v>0</v>
      </c>
      <c r="D13" s="28">
        <v>0</v>
      </c>
    </row>
    <row r="14" spans="1:4" ht="15">
      <c r="A14" s="20"/>
      <c r="B14" s="19"/>
      <c r="C14" s="20"/>
      <c r="D14" s="26"/>
    </row>
    <row r="15" spans="1:4" ht="15">
      <c r="A15" s="18">
        <v>4</v>
      </c>
      <c r="B15" s="19" t="s">
        <v>32</v>
      </c>
      <c r="C15" s="20"/>
      <c r="D15" s="26"/>
    </row>
    <row r="16" spans="1:4" ht="15">
      <c r="A16" s="20" t="s">
        <v>33</v>
      </c>
      <c r="B16" s="19" t="s">
        <v>34</v>
      </c>
      <c r="C16" s="50">
        <f>257.05-58.14</f>
        <v>198.91000000000003</v>
      </c>
      <c r="D16" s="50">
        <f>280.11-54.42</f>
        <v>225.69</v>
      </c>
    </row>
    <row r="17" spans="1:4" ht="15">
      <c r="A17" s="20"/>
      <c r="B17" s="19" t="s">
        <v>35</v>
      </c>
      <c r="C17" s="50">
        <v>58.14</v>
      </c>
      <c r="D17" s="50">
        <v>54.42</v>
      </c>
    </row>
    <row r="18" spans="1:4" ht="15">
      <c r="A18" s="20"/>
      <c r="B18" s="19" t="s">
        <v>36</v>
      </c>
      <c r="C18" s="28">
        <v>0</v>
      </c>
      <c r="D18" s="28">
        <v>0</v>
      </c>
    </row>
    <row r="19" spans="1:4" ht="15">
      <c r="A19" s="20"/>
      <c r="B19" s="19" t="s">
        <v>37</v>
      </c>
      <c r="C19" s="28">
        <v>0</v>
      </c>
      <c r="D19" s="28">
        <v>0</v>
      </c>
    </row>
    <row r="20" spans="1:4" ht="14.25" customHeight="1">
      <c r="A20" s="140" t="s">
        <v>97</v>
      </c>
      <c r="B20" s="141"/>
      <c r="C20" s="70">
        <f>SUM(C16:C19)</f>
        <v>257.05</v>
      </c>
      <c r="D20" s="70">
        <f>SUM(D16:D19)</f>
        <v>280.11</v>
      </c>
    </row>
    <row r="21" spans="1:4" ht="14.25">
      <c r="A21" s="20"/>
      <c r="B21" s="20"/>
      <c r="C21" s="20"/>
      <c r="D21" s="26"/>
    </row>
    <row r="22" spans="1:4" ht="15">
      <c r="A22" s="18">
        <v>5</v>
      </c>
      <c r="B22" s="19" t="s">
        <v>38</v>
      </c>
      <c r="C22" s="20"/>
      <c r="D22" s="26"/>
    </row>
    <row r="23" spans="1:4" ht="15">
      <c r="A23" s="20"/>
      <c r="B23" s="19" t="s">
        <v>39</v>
      </c>
      <c r="C23" s="27">
        <v>1171.92</v>
      </c>
      <c r="D23" s="27">
        <v>966.81</v>
      </c>
    </row>
    <row r="24" spans="1:4" ht="15">
      <c r="A24" s="20"/>
      <c r="B24" s="19" t="s">
        <v>40</v>
      </c>
      <c r="C24" s="28">
        <v>561.6</v>
      </c>
      <c r="D24" s="27">
        <v>474.83</v>
      </c>
    </row>
    <row r="25" spans="1:4" ht="15">
      <c r="A25" s="20"/>
      <c r="B25" s="19" t="s">
        <v>41</v>
      </c>
      <c r="C25" s="27">
        <v>416.99</v>
      </c>
      <c r="D25" s="27">
        <v>190.57</v>
      </c>
    </row>
    <row r="26" spans="1:4" ht="15">
      <c r="A26" s="20"/>
      <c r="B26" s="19" t="s">
        <v>42</v>
      </c>
      <c r="C26" s="27">
        <v>68.05</v>
      </c>
      <c r="D26" s="27">
        <v>75.83</v>
      </c>
    </row>
    <row r="27" spans="1:4" ht="14.25" customHeight="1">
      <c r="A27" s="159" t="s">
        <v>96</v>
      </c>
      <c r="B27" s="160"/>
      <c r="C27" s="27">
        <f>SUM(C23:C26)</f>
        <v>2218.5600000000004</v>
      </c>
      <c r="D27" s="27">
        <f>SUM(D23:D26)</f>
        <v>1708.0399999999997</v>
      </c>
    </row>
    <row r="28" spans="1:4" ht="14.25" customHeight="1">
      <c r="A28" s="159" t="s">
        <v>95</v>
      </c>
      <c r="B28" s="160"/>
      <c r="C28" s="28">
        <f>C9+C20+C27</f>
        <v>3217.2200000000003</v>
      </c>
      <c r="D28" s="27">
        <f>D9+D20+D27</f>
        <v>2718.5899999999997</v>
      </c>
    </row>
    <row r="29" spans="1:4" ht="14.25">
      <c r="A29" s="133"/>
      <c r="B29" s="134"/>
      <c r="C29" s="134"/>
      <c r="D29" s="135"/>
    </row>
    <row r="30" spans="1:4" ht="15">
      <c r="A30" s="19" t="s">
        <v>24</v>
      </c>
      <c r="B30" s="19" t="s">
        <v>43</v>
      </c>
      <c r="C30" s="19"/>
      <c r="D30" s="20"/>
    </row>
    <row r="31" spans="1:4" ht="14.25">
      <c r="A31" s="20"/>
      <c r="B31" s="20"/>
      <c r="C31" s="20"/>
      <c r="D31" s="20"/>
    </row>
    <row r="32" spans="1:4" ht="15">
      <c r="A32" s="18">
        <v>1</v>
      </c>
      <c r="B32" s="19" t="s">
        <v>44</v>
      </c>
      <c r="C32" s="19"/>
      <c r="D32" s="20"/>
    </row>
    <row r="33" spans="1:4" ht="15">
      <c r="A33" s="20" t="s">
        <v>33</v>
      </c>
      <c r="B33" s="19" t="s">
        <v>45</v>
      </c>
      <c r="C33" s="28">
        <v>420.63</v>
      </c>
      <c r="D33" s="27">
        <v>382.97</v>
      </c>
    </row>
    <row r="34" spans="1:4" ht="15">
      <c r="A34" s="20"/>
      <c r="B34" s="19" t="s">
        <v>46</v>
      </c>
      <c r="C34" s="28">
        <v>0</v>
      </c>
      <c r="D34" s="28">
        <v>0</v>
      </c>
    </row>
    <row r="35" spans="1:4" ht="14.25" customHeight="1">
      <c r="A35" s="20"/>
      <c r="B35" s="19" t="s">
        <v>47</v>
      </c>
      <c r="C35" s="28">
        <v>32.16</v>
      </c>
      <c r="D35" s="28">
        <v>32.16</v>
      </c>
    </row>
    <row r="36" spans="1:4" ht="15">
      <c r="A36" s="20"/>
      <c r="B36" s="19" t="s">
        <v>48</v>
      </c>
      <c r="C36" s="28">
        <v>0</v>
      </c>
      <c r="D36" s="28">
        <v>0</v>
      </c>
    </row>
    <row r="37" spans="1:4" ht="15">
      <c r="A37" s="20"/>
      <c r="B37" s="19" t="s">
        <v>49</v>
      </c>
      <c r="C37" s="28">
        <v>37.4</v>
      </c>
      <c r="D37" s="28">
        <v>28.2</v>
      </c>
    </row>
    <row r="38" spans="1:4" ht="15">
      <c r="A38" s="20"/>
      <c r="B38" s="19" t="s">
        <v>50</v>
      </c>
      <c r="C38" s="28">
        <v>0</v>
      </c>
      <c r="D38" s="28">
        <v>0</v>
      </c>
    </row>
    <row r="39" spans="1:6" ht="14.25" customHeight="1">
      <c r="A39" s="159" t="s">
        <v>94</v>
      </c>
      <c r="B39" s="160"/>
      <c r="C39" s="28">
        <f>SUM(C33:C38)</f>
        <v>490.18999999999994</v>
      </c>
      <c r="D39" s="27">
        <f>SUM(D33:D38)</f>
        <v>443.33</v>
      </c>
      <c r="F39" s="77"/>
    </row>
    <row r="40" spans="1:4" ht="14.25">
      <c r="A40" s="20"/>
      <c r="B40" s="20"/>
      <c r="C40" s="20"/>
      <c r="D40" s="26"/>
    </row>
    <row r="41" spans="1:4" ht="15">
      <c r="A41" s="18">
        <v>2</v>
      </c>
      <c r="B41" s="19" t="s">
        <v>51</v>
      </c>
      <c r="C41" s="19"/>
      <c r="D41" s="26"/>
    </row>
    <row r="42" spans="1:4" ht="15">
      <c r="A42" s="20"/>
      <c r="B42" s="19" t="s">
        <v>52</v>
      </c>
      <c r="C42" s="28">
        <v>0</v>
      </c>
      <c r="D42" s="28">
        <v>0</v>
      </c>
    </row>
    <row r="43" spans="1:4" ht="15">
      <c r="A43" s="20"/>
      <c r="B43" s="19" t="s">
        <v>53</v>
      </c>
      <c r="C43" s="28">
        <v>951.45</v>
      </c>
      <c r="D43" s="28">
        <v>830.53</v>
      </c>
    </row>
    <row r="44" spans="1:4" ht="15">
      <c r="A44" s="20"/>
      <c r="B44" s="19" t="s">
        <v>54</v>
      </c>
      <c r="C44" s="28">
        <v>1682.93</v>
      </c>
      <c r="D44" s="28">
        <v>1347.86</v>
      </c>
    </row>
    <row r="45" spans="1:4" ht="14.25" customHeight="1">
      <c r="A45" s="20"/>
      <c r="B45" s="19" t="s">
        <v>55</v>
      </c>
      <c r="C45" s="28">
        <v>44.29</v>
      </c>
      <c r="D45" s="28">
        <v>39.59</v>
      </c>
    </row>
    <row r="46" spans="1:4" ht="14.25" customHeight="1">
      <c r="A46" s="20"/>
      <c r="B46" s="19" t="s">
        <v>56</v>
      </c>
      <c r="C46" s="28">
        <v>48.36</v>
      </c>
      <c r="D46" s="28">
        <v>57.28</v>
      </c>
    </row>
    <row r="47" spans="1:4" ht="15">
      <c r="A47" s="20"/>
      <c r="B47" s="19" t="s">
        <v>57</v>
      </c>
      <c r="C47" s="28">
        <v>0</v>
      </c>
      <c r="D47" s="28">
        <v>0</v>
      </c>
    </row>
    <row r="48" spans="1:4" ht="14.25" customHeight="1">
      <c r="A48" s="159" t="s">
        <v>92</v>
      </c>
      <c r="B48" s="160"/>
      <c r="C48" s="28">
        <f>SUM(C42:C47)</f>
        <v>2727.03</v>
      </c>
      <c r="D48" s="27">
        <f>SUM(D42:D47)</f>
        <v>2275.26</v>
      </c>
    </row>
    <row r="49" spans="1:4" ht="14.25" customHeight="1">
      <c r="A49" s="159" t="s">
        <v>93</v>
      </c>
      <c r="B49" s="160"/>
      <c r="C49" s="78">
        <f>C39+C48</f>
        <v>3217.2200000000003</v>
      </c>
      <c r="D49" s="29">
        <f>D39+D48</f>
        <v>2718.59</v>
      </c>
    </row>
    <row r="50" spans="1:7" ht="14.25">
      <c r="A50" s="133"/>
      <c r="B50" s="134"/>
      <c r="C50" s="134"/>
      <c r="D50" s="134"/>
      <c r="E50" s="134"/>
      <c r="F50" s="134"/>
      <c r="G50" s="135"/>
    </row>
    <row r="51" spans="1:7" ht="15">
      <c r="A51" s="161" t="s">
        <v>69</v>
      </c>
      <c r="B51" s="162"/>
      <c r="C51" s="162"/>
      <c r="D51" s="162"/>
      <c r="E51" s="162"/>
      <c r="F51" s="162"/>
      <c r="G51" s="163"/>
    </row>
    <row r="52" spans="1:7" ht="15">
      <c r="A52" s="107" t="s">
        <v>65</v>
      </c>
      <c r="B52" s="108"/>
      <c r="C52" s="139" t="s">
        <v>76</v>
      </c>
      <c r="D52" s="139"/>
      <c r="E52" s="139"/>
      <c r="F52" s="139" t="s">
        <v>77</v>
      </c>
      <c r="G52" s="139"/>
    </row>
    <row r="53" spans="1:7" ht="30">
      <c r="A53" s="109"/>
      <c r="B53" s="110"/>
      <c r="C53" s="32" t="s">
        <v>126</v>
      </c>
      <c r="D53" s="69" t="s">
        <v>127</v>
      </c>
      <c r="E53" s="69" t="s">
        <v>87</v>
      </c>
      <c r="F53" s="69" t="s">
        <v>126</v>
      </c>
      <c r="G53" s="64" t="s">
        <v>87</v>
      </c>
    </row>
    <row r="54" spans="1:7" ht="15">
      <c r="A54" s="149">
        <v>1</v>
      </c>
      <c r="B54" s="136" t="s">
        <v>70</v>
      </c>
      <c r="C54" s="137"/>
      <c r="D54" s="137"/>
      <c r="E54" s="137"/>
      <c r="F54" s="137"/>
      <c r="G54" s="138"/>
    </row>
    <row r="55" spans="1:9" ht="15">
      <c r="A55" s="150"/>
      <c r="B55" s="60" t="s">
        <v>71</v>
      </c>
      <c r="C55" s="79">
        <v>865.9</v>
      </c>
      <c r="D55" s="53">
        <v>761.49</v>
      </c>
      <c r="E55" s="52">
        <v>414.28999999999996</v>
      </c>
      <c r="F55" s="30">
        <v>3093.82</v>
      </c>
      <c r="G55" s="30">
        <v>3295.05</v>
      </c>
      <c r="I55" s="77"/>
    </row>
    <row r="56" spans="1:7" ht="15">
      <c r="A56" s="150"/>
      <c r="B56" s="61" t="s">
        <v>72</v>
      </c>
      <c r="C56" s="30" t="s">
        <v>73</v>
      </c>
      <c r="D56" s="30" t="s">
        <v>73</v>
      </c>
      <c r="E56" s="31" t="s">
        <v>73</v>
      </c>
      <c r="F56" s="31" t="s">
        <v>73</v>
      </c>
      <c r="G56" s="31" t="s">
        <v>73</v>
      </c>
    </row>
    <row r="57" spans="1:9" ht="15">
      <c r="A57" s="151"/>
      <c r="B57" s="62" t="s">
        <v>86</v>
      </c>
      <c r="C57" s="30">
        <f>SUM(C55:C56)</f>
        <v>865.9</v>
      </c>
      <c r="D57" s="30">
        <f>SUM(D55:D56)</f>
        <v>761.49</v>
      </c>
      <c r="E57" s="30">
        <f>SUM(E55:E56)</f>
        <v>414.28999999999996</v>
      </c>
      <c r="F57" s="30">
        <f>SUM(F55:F56)</f>
        <v>3093.82</v>
      </c>
      <c r="G57" s="30">
        <f>SUM(G55:G56)</f>
        <v>3295.05</v>
      </c>
      <c r="I57" s="77"/>
    </row>
    <row r="58" spans="1:7" ht="15">
      <c r="A58" s="149">
        <v>2</v>
      </c>
      <c r="B58" s="136" t="s">
        <v>102</v>
      </c>
      <c r="C58" s="137"/>
      <c r="D58" s="137"/>
      <c r="E58" s="137"/>
      <c r="F58" s="137"/>
      <c r="G58" s="138"/>
    </row>
    <row r="59" spans="1:9" ht="15">
      <c r="A59" s="150"/>
      <c r="B59" s="60" t="s">
        <v>71</v>
      </c>
      <c r="C59" s="79">
        <v>48.99</v>
      </c>
      <c r="D59" s="30">
        <v>71.32</v>
      </c>
      <c r="E59" s="52">
        <v>14.03</v>
      </c>
      <c r="F59" s="30">
        <v>266.89</v>
      </c>
      <c r="G59" s="30">
        <v>254.62</v>
      </c>
      <c r="I59" s="77"/>
    </row>
    <row r="60" spans="1:7" ht="15">
      <c r="A60" s="150"/>
      <c r="B60" s="60" t="s">
        <v>74</v>
      </c>
      <c r="C60" s="30" t="s">
        <v>73</v>
      </c>
      <c r="D60" s="30" t="s">
        <v>73</v>
      </c>
      <c r="E60" s="30" t="s">
        <v>73</v>
      </c>
      <c r="F60" s="30" t="s">
        <v>73</v>
      </c>
      <c r="G60" s="30" t="s">
        <v>73</v>
      </c>
    </row>
    <row r="61" spans="1:9" ht="15">
      <c r="A61" s="151"/>
      <c r="B61" s="62" t="s">
        <v>86</v>
      </c>
      <c r="C61" s="30">
        <f>SUM(C59:C60)</f>
        <v>48.99</v>
      </c>
      <c r="D61" s="30">
        <f>SUM(D59:D60)</f>
        <v>71.32</v>
      </c>
      <c r="E61" s="30">
        <f>SUM(E59:E60)</f>
        <v>14.03</v>
      </c>
      <c r="F61" s="30">
        <f>SUM(F59:F60)</f>
        <v>266.89</v>
      </c>
      <c r="G61" s="30">
        <f>SUM(G59:G60)</f>
        <v>254.62</v>
      </c>
      <c r="I61" s="77"/>
    </row>
    <row r="62" spans="1:9" ht="15">
      <c r="A62" s="149">
        <v>3</v>
      </c>
      <c r="B62" s="136" t="s">
        <v>137</v>
      </c>
      <c r="C62" s="137"/>
      <c r="D62" s="137"/>
      <c r="E62" s="137"/>
      <c r="F62" s="137"/>
      <c r="G62" s="138"/>
      <c r="I62" s="77"/>
    </row>
    <row r="63" spans="1:9" ht="15">
      <c r="A63" s="150"/>
      <c r="B63" s="60" t="s">
        <v>71</v>
      </c>
      <c r="C63" s="79" t="s">
        <v>134</v>
      </c>
      <c r="D63" s="30">
        <v>21.78</v>
      </c>
      <c r="E63" s="52" t="s">
        <v>105</v>
      </c>
      <c r="F63" s="30">
        <v>92.93</v>
      </c>
      <c r="G63" s="30">
        <v>98.54</v>
      </c>
      <c r="I63" s="77"/>
    </row>
    <row r="64" spans="1:9" ht="15">
      <c r="A64" s="150"/>
      <c r="B64" s="60" t="s">
        <v>74</v>
      </c>
      <c r="C64" s="30" t="s">
        <v>73</v>
      </c>
      <c r="D64" s="30" t="s">
        <v>73</v>
      </c>
      <c r="E64" s="30" t="s">
        <v>73</v>
      </c>
      <c r="F64" s="30" t="s">
        <v>73</v>
      </c>
      <c r="G64" s="30" t="s">
        <v>73</v>
      </c>
      <c r="I64" s="77"/>
    </row>
    <row r="65" spans="1:9" ht="15">
      <c r="A65" s="151"/>
      <c r="B65" s="62" t="s">
        <v>86</v>
      </c>
      <c r="C65" s="79" t="s">
        <v>134</v>
      </c>
      <c r="D65" s="30">
        <f>SUM(D63:D64)</f>
        <v>21.78</v>
      </c>
      <c r="E65" s="52" t="s">
        <v>105</v>
      </c>
      <c r="F65" s="30">
        <f>SUM(F63:F64)</f>
        <v>92.93</v>
      </c>
      <c r="G65" s="30">
        <f>SUM(G63:G64)</f>
        <v>98.54</v>
      </c>
      <c r="I65" s="77"/>
    </row>
    <row r="66" spans="1:7" ht="15">
      <c r="A66" s="149">
        <v>4</v>
      </c>
      <c r="B66" s="136" t="s">
        <v>103</v>
      </c>
      <c r="C66" s="137"/>
      <c r="D66" s="137"/>
      <c r="E66" s="137"/>
      <c r="F66" s="137"/>
      <c r="G66" s="138"/>
    </row>
    <row r="67" spans="1:9" ht="15">
      <c r="A67" s="150"/>
      <c r="B67" s="60" t="s">
        <v>71</v>
      </c>
      <c r="C67" s="79" t="s">
        <v>135</v>
      </c>
      <c r="D67" s="30">
        <v>21.78</v>
      </c>
      <c r="E67" s="52" t="s">
        <v>106</v>
      </c>
      <c r="F67" s="30">
        <v>61.48</v>
      </c>
      <c r="G67" s="30">
        <v>63.88</v>
      </c>
      <c r="I67" s="77"/>
    </row>
    <row r="68" spans="1:7" ht="15">
      <c r="A68" s="150"/>
      <c r="B68" s="60" t="s">
        <v>74</v>
      </c>
      <c r="C68" s="30" t="s">
        <v>73</v>
      </c>
      <c r="D68" s="30" t="s">
        <v>73</v>
      </c>
      <c r="E68" s="30" t="s">
        <v>73</v>
      </c>
      <c r="F68" s="30" t="s">
        <v>73</v>
      </c>
      <c r="G68" s="30" t="s">
        <v>73</v>
      </c>
    </row>
    <row r="69" spans="1:9" ht="15">
      <c r="A69" s="150"/>
      <c r="B69" s="62" t="s">
        <v>86</v>
      </c>
      <c r="C69" s="79" t="s">
        <v>135</v>
      </c>
      <c r="D69" s="30">
        <f>SUM(D67:D68)</f>
        <v>21.78</v>
      </c>
      <c r="E69" s="52" t="s">
        <v>106</v>
      </c>
      <c r="F69" s="30">
        <f>SUM(F67:F68)</f>
        <v>61.48</v>
      </c>
      <c r="G69" s="30">
        <f>SUM(G67:G68)</f>
        <v>63.88</v>
      </c>
      <c r="I69" s="77"/>
    </row>
    <row r="70" spans="1:7" ht="15">
      <c r="A70" s="149">
        <v>5</v>
      </c>
      <c r="B70" s="136" t="s">
        <v>75</v>
      </c>
      <c r="C70" s="137"/>
      <c r="D70" s="137"/>
      <c r="E70" s="137"/>
      <c r="F70" s="137"/>
      <c r="G70" s="138"/>
    </row>
    <row r="71" spans="1:7" ht="15" customHeight="1">
      <c r="A71" s="150"/>
      <c r="B71" s="143" t="s">
        <v>139</v>
      </c>
      <c r="C71" s="144"/>
      <c r="D71" s="144"/>
      <c r="E71" s="144"/>
      <c r="F71" s="144"/>
      <c r="G71" s="145"/>
    </row>
    <row r="72" spans="1:7" ht="15" customHeight="1">
      <c r="A72" s="151"/>
      <c r="B72" s="146"/>
      <c r="C72" s="147"/>
      <c r="D72" s="147"/>
      <c r="E72" s="147"/>
      <c r="F72" s="147"/>
      <c r="G72" s="148"/>
    </row>
    <row r="73" spans="1:7" ht="15" customHeight="1">
      <c r="A73" s="156" t="s">
        <v>58</v>
      </c>
      <c r="B73" s="156"/>
      <c r="C73" s="156"/>
      <c r="D73" s="156"/>
      <c r="E73" s="156"/>
      <c r="F73" s="156"/>
      <c r="G73" s="156"/>
    </row>
    <row r="74" spans="1:7" ht="15" customHeight="1">
      <c r="A74" s="154">
        <v>1</v>
      </c>
      <c r="B74" s="158" t="s">
        <v>123</v>
      </c>
      <c r="C74" s="158"/>
      <c r="D74" s="158"/>
      <c r="E74" s="158"/>
      <c r="F74" s="158"/>
      <c r="G74" s="158"/>
    </row>
    <row r="75" spans="1:7" ht="15" customHeight="1">
      <c r="A75" s="155"/>
      <c r="B75" s="158"/>
      <c r="C75" s="158"/>
      <c r="D75" s="158"/>
      <c r="E75" s="158"/>
      <c r="F75" s="158"/>
      <c r="G75" s="158"/>
    </row>
    <row r="76" spans="1:7" ht="45" customHeight="1">
      <c r="A76" s="76">
        <v>2</v>
      </c>
      <c r="B76" s="153" t="s">
        <v>140</v>
      </c>
      <c r="C76" s="153"/>
      <c r="D76" s="153"/>
      <c r="E76" s="153"/>
      <c r="F76" s="153"/>
      <c r="G76" s="153"/>
    </row>
    <row r="77" spans="1:7" ht="42" customHeight="1">
      <c r="A77" s="85">
        <v>3</v>
      </c>
      <c r="B77" s="153" t="s">
        <v>138</v>
      </c>
      <c r="C77" s="153"/>
      <c r="D77" s="153"/>
      <c r="E77" s="153"/>
      <c r="F77" s="153"/>
      <c r="G77" s="153"/>
    </row>
    <row r="78" spans="1:7" ht="15" customHeight="1">
      <c r="A78" s="63">
        <v>4</v>
      </c>
      <c r="B78" s="153" t="s">
        <v>90</v>
      </c>
      <c r="C78" s="153"/>
      <c r="D78" s="153"/>
      <c r="E78" s="153"/>
      <c r="F78" s="153"/>
      <c r="G78" s="153"/>
    </row>
    <row r="79" spans="1:8" ht="15" customHeight="1">
      <c r="A79" s="4"/>
      <c r="B79" s="4"/>
      <c r="C79" s="4"/>
      <c r="D79" s="5"/>
      <c r="E79" s="152" t="s">
        <v>99</v>
      </c>
      <c r="F79" s="152"/>
      <c r="G79" s="152"/>
      <c r="H79" s="33"/>
    </row>
    <row r="80" spans="1:7" ht="12.75">
      <c r="A80" s="16"/>
      <c r="B80" s="16"/>
      <c r="C80" s="16"/>
      <c r="D80" s="6"/>
      <c r="E80" s="5"/>
      <c r="F80" s="14"/>
      <c r="G80" s="1"/>
    </row>
    <row r="81" spans="3:7" ht="16.5" customHeight="1">
      <c r="C81" s="23"/>
      <c r="E81" s="6"/>
      <c r="F81" s="14"/>
      <c r="G81" s="1"/>
    </row>
    <row r="82" spans="1:8" ht="16.5" customHeight="1">
      <c r="A82" s="157" t="s">
        <v>80</v>
      </c>
      <c r="B82" s="157"/>
      <c r="C82" s="23"/>
      <c r="E82" s="142" t="s">
        <v>100</v>
      </c>
      <c r="F82" s="142"/>
      <c r="G82" s="142"/>
      <c r="H82" s="34"/>
    </row>
    <row r="83" spans="1:8" ht="15" customHeight="1">
      <c r="A83" s="157" t="s">
        <v>128</v>
      </c>
      <c r="B83" s="157"/>
      <c r="C83" s="1"/>
      <c r="D83" s="1"/>
      <c r="E83" s="142" t="s">
        <v>101</v>
      </c>
      <c r="F83" s="142"/>
      <c r="G83" s="142"/>
      <c r="H83" s="34"/>
    </row>
    <row r="84" spans="1:4" ht="12.75">
      <c r="A84" s="1"/>
      <c r="B84" s="1"/>
      <c r="C84" s="1"/>
      <c r="D84" s="1"/>
    </row>
    <row r="85" spans="1:4" ht="12.75">
      <c r="A85" s="1"/>
      <c r="B85" s="1"/>
      <c r="C85" s="1"/>
      <c r="D85" s="1"/>
    </row>
    <row r="86" spans="1:4" ht="12.75">
      <c r="A86" s="1"/>
      <c r="B86" s="1"/>
      <c r="C86" s="1"/>
      <c r="D86" s="1"/>
    </row>
  </sheetData>
  <sheetProtection/>
  <mergeCells count="38">
    <mergeCell ref="B74:G75"/>
    <mergeCell ref="B76:G76"/>
    <mergeCell ref="A48:B48"/>
    <mergeCell ref="A49:B49"/>
    <mergeCell ref="A39:B39"/>
    <mergeCell ref="A27:B27"/>
    <mergeCell ref="A28:B28"/>
    <mergeCell ref="A51:G51"/>
    <mergeCell ref="A20:B20"/>
    <mergeCell ref="A83:B83"/>
    <mergeCell ref="A82:B82"/>
    <mergeCell ref="B66:G66"/>
    <mergeCell ref="B58:G58"/>
    <mergeCell ref="A54:A57"/>
    <mergeCell ref="A58:A61"/>
    <mergeCell ref="A66:A69"/>
    <mergeCell ref="A70:A72"/>
    <mergeCell ref="E83:G83"/>
    <mergeCell ref="E82:G82"/>
    <mergeCell ref="B70:G70"/>
    <mergeCell ref="B71:G72"/>
    <mergeCell ref="A62:A65"/>
    <mergeCell ref="B62:G62"/>
    <mergeCell ref="E79:G79"/>
    <mergeCell ref="B78:G78"/>
    <mergeCell ref="A74:A75"/>
    <mergeCell ref="B77:G77"/>
    <mergeCell ref="A73:G73"/>
    <mergeCell ref="A1:D1"/>
    <mergeCell ref="A3:B3"/>
    <mergeCell ref="A2:D2"/>
    <mergeCell ref="A50:G50"/>
    <mergeCell ref="B54:G54"/>
    <mergeCell ref="C52:E52"/>
    <mergeCell ref="F52:G52"/>
    <mergeCell ref="A52:B53"/>
    <mergeCell ref="A29:D29"/>
    <mergeCell ref="A9:B9"/>
  </mergeCells>
  <printOptions/>
  <pageMargins left="0.78" right="0.25" top="0.2" bottom="0.26" header="0.16" footer="0.2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2014-05-26T11:19:42Z</cp:lastPrinted>
  <dcterms:created xsi:type="dcterms:W3CDTF">2012-05-24T12:53:51Z</dcterms:created>
  <dcterms:modified xsi:type="dcterms:W3CDTF">2014-05-27T08:37:19Z</dcterms:modified>
  <cp:category/>
  <cp:version/>
  <cp:contentType/>
  <cp:contentStatus/>
</cp:coreProperties>
</file>